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Expected Relicense Projects\2025\"/>
    </mc:Choice>
  </mc:AlternateContent>
  <xr:revisionPtr revIDLastSave="0" documentId="8_{D0DB14FF-B96D-4406-B921-12E0C010DC08}" xr6:coauthVersionLast="47" xr6:coauthVersionMax="47" xr10:uidLastSave="{00000000-0000-0000-0000-000000000000}"/>
  <bookViews>
    <workbookView xWindow="-28920" yWindow="-8805" windowWidth="29040" windowHeight="15720" tabRatio="812" xr2:uid="{022AF7AC-877E-4786-9C17-DAB6A70AF868}"/>
  </bookViews>
  <sheets>
    <sheet name="FY2025" sheetId="1" r:id="rId1"/>
    <sheet name="FY2026" sheetId="2" r:id="rId2"/>
    <sheet name="FY2027" sheetId="3" r:id="rId3"/>
    <sheet name="FY2028" sheetId="4" r:id="rId4"/>
    <sheet name="FY2029" sheetId="5" r:id="rId5"/>
    <sheet name="FY2030" sheetId="6" r:id="rId6"/>
    <sheet name="FY2031" sheetId="7" r:id="rId7"/>
    <sheet name="FY2032" sheetId="8" r:id="rId8"/>
    <sheet name="FY2033" sheetId="9" r:id="rId9"/>
    <sheet name="FY2034" sheetId="10" r:id="rId10"/>
    <sheet name="FY2035" sheetId="11" r:id="rId11"/>
    <sheet name="FY2036" sheetId="12" r:id="rId12"/>
    <sheet name="FY2037" sheetId="13" r:id="rId13"/>
    <sheet name="FY2038" sheetId="14" r:id="rId14"/>
    <sheet name="FY2039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B30" i="1" l="1"/>
  <c r="B43" i="15" l="1"/>
  <c r="B57" i="14"/>
  <c r="B57" i="13"/>
  <c r="B58" i="12"/>
  <c r="B105" i="11"/>
  <c r="B75" i="10"/>
  <c r="B92" i="9"/>
  <c r="B122" i="8"/>
  <c r="B102" i="7"/>
  <c r="B94" i="6"/>
  <c r="B76" i="5"/>
  <c r="B70" i="4"/>
  <c r="B61" i="3"/>
  <c r="B41" i="2"/>
  <c r="B17" i="2"/>
  <c r="B23" i="3"/>
  <c r="B22" i="15"/>
  <c r="B35" i="14"/>
  <c r="B23" i="13"/>
  <c r="B34" i="12"/>
  <c r="B68" i="11"/>
  <c r="B50" i="10"/>
  <c r="B56" i="9"/>
  <c r="B52" i="8"/>
  <c r="B50" i="7"/>
  <c r="B36" i="6"/>
  <c r="B22" i="5"/>
  <c r="B18" i="4"/>
</calcChain>
</file>

<file path=xl/sharedStrings.xml><?xml version="1.0" encoding="utf-8"?>
<sst xmlns="http://schemas.openxmlformats.org/spreadsheetml/2006/main" count="6288" uniqueCount="1296">
  <si>
    <t>License Application File Date</t>
  </si>
  <si>
    <t>Project Number</t>
  </si>
  <si>
    <t>Project Name</t>
  </si>
  <si>
    <t>Licensee</t>
  </si>
  <si>
    <t>Issue Date</t>
  </si>
  <si>
    <t>Expiration Date</t>
  </si>
  <si>
    <t>File Date</t>
  </si>
  <si>
    <t>Authorized Capacity (kW)</t>
  </si>
  <si>
    <t>State</t>
  </si>
  <si>
    <t>Waterways</t>
  </si>
  <si>
    <t>Description</t>
  </si>
  <si>
    <t>Branch</t>
  </si>
  <si>
    <t>Kern River No 3</t>
  </si>
  <si>
    <t>Southern California Edison Company</t>
  </si>
  <si>
    <t>CA</t>
  </si>
  <si>
    <t>Kern River</t>
  </si>
  <si>
    <t>Conventional</t>
  </si>
  <si>
    <t>West Branch</t>
  </si>
  <si>
    <t>Beebee Island</t>
  </si>
  <si>
    <t>Erie Boulevard Hydropower, L.P.</t>
  </si>
  <si>
    <t>NY</t>
  </si>
  <si>
    <t>Black River</t>
  </si>
  <si>
    <t>Great Lakes Branch</t>
  </si>
  <si>
    <t>Weyauwega</t>
  </si>
  <si>
    <t>N.E.W. Hydro, LLC, Wisconsin8, LLC</t>
  </si>
  <si>
    <t>WI</t>
  </si>
  <si>
    <t>Waupaca River</t>
  </si>
  <si>
    <t>Dahowa</t>
  </si>
  <si>
    <t>GR Catalyst Two, LLC</t>
  </si>
  <si>
    <t>Batten Kill River</t>
  </si>
  <si>
    <t>Mid-Atlantic Branch</t>
  </si>
  <si>
    <t>Eustis</t>
  </si>
  <si>
    <t>KEI (Maine) Power Management (I) LLC</t>
  </si>
  <si>
    <t>ME</t>
  </si>
  <si>
    <t>Dead River (North Branch)</t>
  </si>
  <si>
    <t>New England Branch</t>
  </si>
  <si>
    <t>Bath County Pumped Storage</t>
  </si>
  <si>
    <t>Allegheny Generating Company, Bath County Energy, LLC, Virginia Electric and Power Company, dba Dominion Virginia Power/Dominion North Carolina Power</t>
  </si>
  <si>
    <t>VA</t>
  </si>
  <si>
    <t>Back Creek, Little Back Creek</t>
  </si>
  <si>
    <t>Pumped storage</t>
  </si>
  <si>
    <t>Rocky Mountain Pumped Storage</t>
  </si>
  <si>
    <t>Georgia Power Company, Oglethorpe Power Corporation, Rocky Mountain Leasing Corporation, U.S. Bank National Association</t>
  </si>
  <si>
    <t>GA</t>
  </si>
  <si>
    <t>Armuchee Creek, Heath Creek, Oostanaula</t>
  </si>
  <si>
    <t>South Branch</t>
  </si>
  <si>
    <t>Magic Dam</t>
  </si>
  <si>
    <t>Big Wood Canal Company</t>
  </si>
  <si>
    <t>ID</t>
  </si>
  <si>
    <t>Big Wood River</t>
  </si>
  <si>
    <t>Northwest Branch</t>
  </si>
  <si>
    <t>Warrensburg</t>
  </si>
  <si>
    <t>Warrensburg Hydro Power Limited Partnership</t>
  </si>
  <si>
    <t>Schroon River</t>
  </si>
  <si>
    <t>Lee Vining</t>
  </si>
  <si>
    <t>Lee Vining Creek</t>
  </si>
  <si>
    <t>Rush Creek</t>
  </si>
  <si>
    <t>WA</t>
  </si>
  <si>
    <t>Forestport</t>
  </si>
  <si>
    <t>Forestport Hydro, LLC</t>
  </si>
  <si>
    <t>Quinebaug-Five Mile Pond</t>
  </si>
  <si>
    <t>Quinebaug Associates, LLC</t>
  </si>
  <si>
    <t>CT</t>
  </si>
  <si>
    <t>Five Mile River, Quinebaug River</t>
  </si>
  <si>
    <t>Glen</t>
  </si>
  <si>
    <t>Green Mountain Power Corporation</t>
  </si>
  <si>
    <t>NH</t>
  </si>
  <si>
    <t>Mascoma River</t>
  </si>
  <si>
    <t>Herkimer</t>
  </si>
  <si>
    <t>ECOsponsible, LLC</t>
  </si>
  <si>
    <t>Mohawk River, West Canada Creek</t>
  </si>
  <si>
    <t>Mill Pond</t>
  </si>
  <si>
    <t>Rivers Electric LLC</t>
  </si>
  <si>
    <t>Catskill Creek</t>
  </si>
  <si>
    <t>Salida Hydro Nos. 1 &amp; 2</t>
  </si>
  <si>
    <t>Public Service Company of Colorado</t>
  </si>
  <si>
    <t>CO</t>
  </si>
  <si>
    <t>Arkansas River (South Fork), Fooses Creek</t>
  </si>
  <si>
    <t>Stillwater</t>
  </si>
  <si>
    <t>GR Catalyst One, LLC</t>
  </si>
  <si>
    <t>Hudson River, Stillwater River</t>
  </si>
  <si>
    <t>French Landing</t>
  </si>
  <si>
    <t>Charter Township of Van Buren, Michigan, STS Hydropower, LLC</t>
  </si>
  <si>
    <t>MI</t>
  </si>
  <si>
    <t>Huron River</t>
  </si>
  <si>
    <t>Lower Saranac</t>
  </si>
  <si>
    <t>Lower Saranac Hydro Partners, LLC</t>
  </si>
  <si>
    <t>Lower Saranac River</t>
  </si>
  <si>
    <t>Ogdensburg</t>
  </si>
  <si>
    <t>Ampersand Ogdensburg Hydro, LLC</t>
  </si>
  <si>
    <t>Oswegatchie River</t>
  </si>
  <si>
    <t>Upper Monroe</t>
  </si>
  <si>
    <t>Monroe City Corporation</t>
  </si>
  <si>
    <t>UT</t>
  </si>
  <si>
    <t>Monroe Creek, Service Berry Creek, Shingle Creek</t>
  </si>
  <si>
    <t>Bad Creek Pumped Storage</t>
  </si>
  <si>
    <t>Duke Energy Carolinas, LLC</t>
  </si>
  <si>
    <t>SC</t>
  </si>
  <si>
    <t>Bad Creek, Whitewater River</t>
  </si>
  <si>
    <t>Lake Flower Dam</t>
  </si>
  <si>
    <t>Village of Saranac Lake</t>
  </si>
  <si>
    <t>Saranac River</t>
  </si>
  <si>
    <t>Pine Valley</t>
  </si>
  <si>
    <t>Pine Valley Hydroelectric Power Company, LLC</t>
  </si>
  <si>
    <t>Souhegan River</t>
  </si>
  <si>
    <t>Total</t>
  </si>
  <si>
    <t>Idaho Power Company</t>
  </si>
  <si>
    <t>PacifiCorp</t>
  </si>
  <si>
    <t>AK</t>
  </si>
  <si>
    <t>PA</t>
  </si>
  <si>
    <t>Susquehanna River</t>
  </si>
  <si>
    <t>Ketchikan Lakes</t>
  </si>
  <si>
    <t>City of Ketchikan, Alaska</t>
  </si>
  <si>
    <t>Granite Basin Creek, Ketchikan Creek</t>
  </si>
  <si>
    <t>BIF III Holtwood LLC</t>
  </si>
  <si>
    <t>Stairs</t>
  </si>
  <si>
    <t>Big Cottonwood Creek</t>
  </si>
  <si>
    <t>Safe Harbor</t>
  </si>
  <si>
    <t>Safe Harbor Water Power Corporation</t>
  </si>
  <si>
    <t>Lower Valley Energy, Inc.</t>
  </si>
  <si>
    <t>WY</t>
  </si>
  <si>
    <t>Connecticut River</t>
  </si>
  <si>
    <t>Holtwood</t>
  </si>
  <si>
    <t>City of Holyoke Gas &amp; Electric Department</t>
  </si>
  <si>
    <t>MA</t>
  </si>
  <si>
    <t>Strawberry Creek</t>
  </si>
  <si>
    <t>None</t>
  </si>
  <si>
    <t>Transmission Line Only</t>
  </si>
  <si>
    <t>Brookfield White Pine Hydro LLC</t>
  </si>
  <si>
    <t>Saco River</t>
  </si>
  <si>
    <t>Cataract</t>
  </si>
  <si>
    <t>Pioneer</t>
  </si>
  <si>
    <t>Ogden River</t>
  </si>
  <si>
    <t>Lucky Peak</t>
  </si>
  <si>
    <t>Big Bend Irrigation District, Boise-Kuna Irrigation District, Nampa-Meridian Irrigation District, Wilder Irrigation District</t>
  </si>
  <si>
    <t>Boise River</t>
  </si>
  <si>
    <t>East Columbia Basin Irrigation District, Quincy-Columbia Basin Irrigation District, South Columbia Basin Irrigation District</t>
  </si>
  <si>
    <t>Swan Lake</t>
  </si>
  <si>
    <t>Southeast Alaska Power Agency</t>
  </si>
  <si>
    <t>Falls Creek</t>
  </si>
  <si>
    <t>Russel D Smith PEC 22.7</t>
  </si>
  <si>
    <t>Potholes East Canal</t>
  </si>
  <si>
    <t>Cornwell</t>
  </si>
  <si>
    <t>Joe Vavuris and Ryan Wiegel</t>
  </si>
  <si>
    <t>Merrill Creek</t>
  </si>
  <si>
    <t>Jetty Lake</t>
  </si>
  <si>
    <t>Armstrong-Keta, Inc.</t>
  </si>
  <si>
    <t>Lucky Peak Transmission Line</t>
  </si>
  <si>
    <t>Kezar Falls Lower</t>
  </si>
  <si>
    <t>Kezar Falls Hydro, LLC</t>
  </si>
  <si>
    <t>Ossipee River</t>
  </si>
  <si>
    <t>Station No.5</t>
  </si>
  <si>
    <t>NOI Date</t>
  </si>
  <si>
    <t>NOI File Date</t>
  </si>
  <si>
    <t>International Falls</t>
  </si>
  <si>
    <t>International Falls Power Company</t>
  </si>
  <si>
    <t>MN</t>
  </si>
  <si>
    <t>Rainy River</t>
  </si>
  <si>
    <t>Midwest Branch</t>
  </si>
  <si>
    <t>Valatie Falls</t>
  </si>
  <si>
    <t>Valatie Falls Hydro Power Inc.</t>
  </si>
  <si>
    <t>Hudson River, Kinderhook Creek</t>
  </si>
  <si>
    <t>Abbeville</t>
  </si>
  <si>
    <t>City Of Abbeville</t>
  </si>
  <si>
    <t>Rocky River</t>
  </si>
  <si>
    <t>Ashton</t>
  </si>
  <si>
    <t>Henry's Fork</t>
  </si>
  <si>
    <t>St. Anthony</t>
  </si>
  <si>
    <t>St. Anthony Hydro LLC</t>
  </si>
  <si>
    <t>Sylvan</t>
  </si>
  <si>
    <t>ALLETE, Inc.</t>
  </si>
  <si>
    <t>Crow Wing River, Gull River</t>
  </si>
  <si>
    <t>Little Falls</t>
  </si>
  <si>
    <t>Mississippi River</t>
  </si>
  <si>
    <t>Pillager</t>
  </si>
  <si>
    <t>Crow Wing River, Mississippi River</t>
  </si>
  <si>
    <t>Kankakee</t>
  </si>
  <si>
    <t>City of Kankakee, Illinois</t>
  </si>
  <si>
    <t>IL</t>
  </si>
  <si>
    <t>Kankakee River</t>
  </si>
  <si>
    <t>Kern River No 1</t>
  </si>
  <si>
    <t>Solomon Gulch</t>
  </si>
  <si>
    <t>Copper Valley Electric Association, Inc.</t>
  </si>
  <si>
    <t>Maroon Creek</t>
  </si>
  <si>
    <t>City Of Aspen</t>
  </si>
  <si>
    <t>New Melones Transmission Line</t>
  </si>
  <si>
    <t>Pacific Gas and Electric Company</t>
  </si>
  <si>
    <t>Municipal Power Dam</t>
  </si>
  <si>
    <t>City of Thief River Falls Municipal Utilities</t>
  </si>
  <si>
    <t>Red Lake River</t>
  </si>
  <si>
    <t>Chace Mill</t>
  </si>
  <si>
    <t>City of Burlington, VT</t>
  </si>
  <si>
    <t>VT</t>
  </si>
  <si>
    <t>Winooski River</t>
  </si>
  <si>
    <t>Lawrence</t>
  </si>
  <si>
    <t>Essex Company, LLC</t>
  </si>
  <si>
    <t>Merrimack River</t>
  </si>
  <si>
    <t>Rock Island</t>
  </si>
  <si>
    <t>Public Utility District No. 1 of Chelan County</t>
  </si>
  <si>
    <t>Columbia River</t>
  </si>
  <si>
    <t>Idaho Falls</t>
  </si>
  <si>
    <t>City of Idaho Falls, Idaho</t>
  </si>
  <si>
    <t>Snake River</t>
  </si>
  <si>
    <t>Gem State</t>
  </si>
  <si>
    <t>Lundy</t>
  </si>
  <si>
    <t>Mill Creek</t>
  </si>
  <si>
    <t>Brunswick</t>
  </si>
  <si>
    <t>Androscoggin River</t>
  </si>
  <si>
    <t>Portland</t>
  </si>
  <si>
    <t>City of Portland, Oregon</t>
  </si>
  <si>
    <t>OR</t>
  </si>
  <si>
    <t>Bull Run River</t>
  </si>
  <si>
    <t>Passaic Valley Water Commission</t>
  </si>
  <si>
    <t>NJ</t>
  </si>
  <si>
    <t>Passaic River</t>
  </si>
  <si>
    <t>Medway</t>
  </si>
  <si>
    <t>Black Bear Hydro Partners, LLC</t>
  </si>
  <si>
    <t>Penobscot River (West Branch)</t>
  </si>
  <si>
    <t>Green Lake</t>
  </si>
  <si>
    <t>City and Borough of Sitka, Alaska</t>
  </si>
  <si>
    <t>Vodopad River</t>
  </si>
  <si>
    <t>Snake Creek</t>
  </si>
  <si>
    <t>Heber Light and Power Company</t>
  </si>
  <si>
    <t>Falls River</t>
  </si>
  <si>
    <t>Marysville Hydro Partners</t>
  </si>
  <si>
    <t>Igiugig</t>
  </si>
  <si>
    <t>Igiugig Village Council</t>
  </si>
  <si>
    <t>Kvichak River</t>
  </si>
  <si>
    <t>Hydrokinetic Inland Current</t>
  </si>
  <si>
    <t>Moyie River</t>
  </si>
  <si>
    <t>City of Bonners Ferry, Idaho</t>
  </si>
  <si>
    <t>Vergennes</t>
  </si>
  <si>
    <t>Otter Creek</t>
  </si>
  <si>
    <t>Tolt River - South Fork</t>
  </si>
  <si>
    <t>City of Seattle, Washington</t>
  </si>
  <si>
    <t>Tolt River (South Fork)</t>
  </si>
  <si>
    <t>Rio Blanco</t>
  </si>
  <si>
    <t>Puerto Rico Electric Power Authority</t>
  </si>
  <si>
    <t>PR</t>
  </si>
  <si>
    <t>Rio Blanco River</t>
  </si>
  <si>
    <t>Jeff L. Taylor Pine Flat Power Plant</t>
  </si>
  <si>
    <t>Kings River Conservation District</t>
  </si>
  <si>
    <t>Kings River</t>
  </si>
  <si>
    <t>Pine Flat Transmission Line</t>
  </si>
  <si>
    <t>California Department of Water Resources</t>
  </si>
  <si>
    <t>Elkhart</t>
  </si>
  <si>
    <t>Indiana Michigan Power Company</t>
  </si>
  <si>
    <t>IN</t>
  </si>
  <si>
    <t>St Joseph River</t>
  </si>
  <si>
    <t>Monticello</t>
  </si>
  <si>
    <t>Solano Irrigation District</t>
  </si>
  <si>
    <t>Putah Creek</t>
  </si>
  <si>
    <t>Cascade</t>
  </si>
  <si>
    <t>Payette River (North Fork)</t>
  </si>
  <si>
    <t>Lower Village</t>
  </si>
  <si>
    <t>Sugar River Power LLC</t>
  </si>
  <si>
    <t>Sugar River</t>
  </si>
  <si>
    <t>Sweetwater</t>
  </si>
  <si>
    <t>Sweetwater Hydroelectric, LLC</t>
  </si>
  <si>
    <t>Lower Mokelumne River</t>
  </si>
  <si>
    <t>East Bay Municipal Utility District</t>
  </si>
  <si>
    <t>Mokelumne River</t>
  </si>
  <si>
    <t>Pardee Tap No 2 &amp; Camanche Tap Transmission Line</t>
  </si>
  <si>
    <t>Pinnacles</t>
  </si>
  <si>
    <t>City of Danville, Virginia, Northbrook Virginia Hydro, LLC</t>
  </si>
  <si>
    <t>Dan River</t>
  </si>
  <si>
    <t>Upriver</t>
  </si>
  <si>
    <t>Spokane</t>
  </si>
  <si>
    <t>Spokane River</t>
  </si>
  <si>
    <t>Weybridge</t>
  </si>
  <si>
    <t>Middlebury Lower</t>
  </si>
  <si>
    <t>Tyee Lake</t>
  </si>
  <si>
    <t>Tyee Creek</t>
  </si>
  <si>
    <t>Summer Falls</t>
  </si>
  <si>
    <t>Main Canal</t>
  </si>
  <si>
    <t>Shingle Creek</t>
  </si>
  <si>
    <t>Willis D. DeVeny</t>
  </si>
  <si>
    <t>Bear River, Mokelumne River, Mokelumne River (North Fork)</t>
  </si>
  <si>
    <t>Pontook</t>
  </si>
  <si>
    <t>New Hampshire Water Resources Board, Pontook Hydro Partners, Ltd.</t>
  </si>
  <si>
    <t>Holcomb Rock</t>
  </si>
  <si>
    <t>Holcomb Rock Company</t>
  </si>
  <si>
    <t>James River</t>
  </si>
  <si>
    <t>Big Island</t>
  </si>
  <si>
    <t>GP Big Island, LLC</t>
  </si>
  <si>
    <t>Garland Canal</t>
  </si>
  <si>
    <t>Shoshone Irrigation District</t>
  </si>
  <si>
    <t>Garland Canal, Ralston Chute, Shoshone River</t>
  </si>
  <si>
    <t>Terror Lake</t>
  </si>
  <si>
    <t>Kodiak Electric Association, Inc.</t>
  </si>
  <si>
    <t>Kizhuyak River, Terror River</t>
  </si>
  <si>
    <t>Newfound</t>
  </si>
  <si>
    <t>KTZ Hydro, LLC</t>
  </si>
  <si>
    <t>Newfound River</t>
  </si>
  <si>
    <t>High Dam</t>
  </si>
  <si>
    <t>City of Oswego</t>
  </si>
  <si>
    <t>Oswego River</t>
  </si>
  <si>
    <t>Varick-High Dam #21 Transmission Line</t>
  </si>
  <si>
    <t>Niagara Mohawk Power Corporation</t>
  </si>
  <si>
    <t>City Of Hamilton</t>
  </si>
  <si>
    <t>City of Hamilton, Ohio</t>
  </si>
  <si>
    <t>OH</t>
  </si>
  <si>
    <t>Great Miami River</t>
  </si>
  <si>
    <t>Main Canal Headworks</t>
  </si>
  <si>
    <t>Lockport</t>
  </si>
  <si>
    <t>Metropolitan Water Reclamation District of Greater Chicago</t>
  </si>
  <si>
    <t>Chicago Sanitary &amp; Ship Canal, Illinois River</t>
  </si>
  <si>
    <t>Whittelsey Dam</t>
  </si>
  <si>
    <t>Malone’s Next Gen LLC</t>
  </si>
  <si>
    <t>Salmon River</t>
  </si>
  <si>
    <t>Sidney A. Murray (Old River)</t>
  </si>
  <si>
    <t>Bank of New York Mellon Trust Company, N.A., Catalyst Old River Hydroelectric Limited Partnership, City of Vidalia, Louisiana</t>
  </si>
  <si>
    <t>LA</t>
  </si>
  <si>
    <t>Mississippi River, Old River</t>
  </si>
  <si>
    <t>Eltopia Branch Canal</t>
  </si>
  <si>
    <t>Monticello Powerhouse Transmission Line</t>
  </si>
  <si>
    <t>North Fork Stanislaus River</t>
  </si>
  <si>
    <t>Calaveras County Water District</t>
  </si>
  <si>
    <t>Stanislaus River (North Fork)</t>
  </si>
  <si>
    <t>Appomattox River</t>
  </si>
  <si>
    <t>Appomattox River Associates, L. P.</t>
  </si>
  <si>
    <t>Collierville &amp; Spicer Meadow Transmission Line</t>
  </si>
  <si>
    <t>Northern California Power Agency</t>
  </si>
  <si>
    <t>Queens Creek</t>
  </si>
  <si>
    <t>NC</t>
  </si>
  <si>
    <t>Glen Falls</t>
  </si>
  <si>
    <t>Glen Falls Hydro, LLC</t>
  </si>
  <si>
    <t>Moosup River</t>
  </si>
  <si>
    <t>Ware Shoals</t>
  </si>
  <si>
    <t>Aquenergy Systems, LLC</t>
  </si>
  <si>
    <t>Saluda River</t>
  </si>
  <si>
    <t>Lake Mendocino</t>
  </si>
  <si>
    <t>City of Ukiah, California</t>
  </si>
  <si>
    <t>Russian River (East Fork)</t>
  </si>
  <si>
    <t>Bourne Tidal Hydrokinetic Test Site</t>
  </si>
  <si>
    <t>Marine Renewable Energy Collaborative of New England</t>
  </si>
  <si>
    <t>Cape Cod Canal</t>
  </si>
  <si>
    <t>Hydrokinetic Tidal</t>
  </si>
  <si>
    <t>Clement Dam</t>
  </si>
  <si>
    <t>Clement Dam Hydroelectric, LLC</t>
  </si>
  <si>
    <t>Winnipesaukee River</t>
  </si>
  <si>
    <t>Atlanta Power Station</t>
  </si>
  <si>
    <t>Atlanta Power Company</t>
  </si>
  <si>
    <t>Boise River (Middle Fork)</t>
  </si>
  <si>
    <t>Madera Canal</t>
  </si>
  <si>
    <t>Madera-Chowchilla Power Authority</t>
  </si>
  <si>
    <t>Madera Canal, Madera Irrigation Canal, Millerton Lake</t>
  </si>
  <si>
    <t>Conemaugh</t>
  </si>
  <si>
    <t>Pennsylvania Renewable Resources, Inc., The Borough of Saltsburg</t>
  </si>
  <si>
    <t>Conemaugh River</t>
  </si>
  <si>
    <t>Dayville Pond</t>
  </si>
  <si>
    <t>Glen Falls Hydro, LLC, Summit Hydro, LLC</t>
  </si>
  <si>
    <t>Five Mile River</t>
  </si>
  <si>
    <t>Avalon Dam</t>
  </si>
  <si>
    <t>Avalon Hydropower, LLC</t>
  </si>
  <si>
    <t>Mayo River</t>
  </si>
  <si>
    <t>Quincy Chute</t>
  </si>
  <si>
    <t>East-Columbia Basin Irrigation District, Quincy-Columbia Basin Irrigation District, South-Columbia Basin Irrigation District</t>
  </si>
  <si>
    <t>West Canal</t>
  </si>
  <si>
    <t>Stony Gorge</t>
  </si>
  <si>
    <t>City of Santa Clara</t>
  </si>
  <si>
    <t>Stony Creek</t>
  </si>
  <si>
    <t>Barnet</t>
  </si>
  <si>
    <t>Stevens River</t>
  </si>
  <si>
    <t>Friant</t>
  </si>
  <si>
    <t>Friant Power Authority</t>
  </si>
  <si>
    <t>San Joaquin River</t>
  </si>
  <si>
    <t>Friant Transmission Line</t>
  </si>
  <si>
    <t>Fishwater Release</t>
  </si>
  <si>
    <t>Friant Power Authority, Orange Cove Irrigation District</t>
  </si>
  <si>
    <t>Potholes East Canal Headworks</t>
  </si>
  <si>
    <t>O' Sullivan Dam, Potholes East Canal</t>
  </si>
  <si>
    <t>Hat Creek</t>
  </si>
  <si>
    <t>Raystown</t>
  </si>
  <si>
    <t>Allegheny Electric Cooperative, Inc., The Connecticut Bank and Trust Company, National Association</t>
  </si>
  <si>
    <t>Raystown Branch, Raystown Reservoir</t>
  </si>
  <si>
    <t>New Hogan</t>
  </si>
  <si>
    <t>Calaveras River, New Hogan Dam</t>
  </si>
  <si>
    <t>Sugarloaf</t>
  </si>
  <si>
    <t>Sugarloaf Hydro, LLC</t>
  </si>
  <si>
    <t>Mt Elbert Conduit (Sugarloaf)</t>
  </si>
  <si>
    <t>Opal Springs</t>
  </si>
  <si>
    <t>Deschutes Valley Water District</t>
  </si>
  <si>
    <t>Crooked River</t>
  </si>
  <si>
    <t>Fowler #7</t>
  </si>
  <si>
    <t>Fowler Hydro, LLC</t>
  </si>
  <si>
    <t>Still River</t>
  </si>
  <si>
    <t>Richard G. MacKowiak</t>
  </si>
  <si>
    <t>Bartholomew</t>
  </si>
  <si>
    <t>City of Springville</t>
  </si>
  <si>
    <t>Associated Springs, Hobble Creek</t>
  </si>
  <si>
    <t>Glen Park</t>
  </si>
  <si>
    <t>Black River Hydroelectric, LLC</t>
  </si>
  <si>
    <t>Camp Creek</t>
  </si>
  <si>
    <t>Lassen Station Hydroelectric Limited Partnership</t>
  </si>
  <si>
    <t>Brockways Mills</t>
  </si>
  <si>
    <t>Brockway Mills Hydro LLC</t>
  </si>
  <si>
    <t>Williams River</t>
  </si>
  <si>
    <t>Dewey's Mills</t>
  </si>
  <si>
    <t>Ottauquechee River</t>
  </si>
  <si>
    <t>Hailesboro No 4</t>
  </si>
  <si>
    <t>Hydro Development Group Acquisition, LLC</t>
  </si>
  <si>
    <t>Stiles</t>
  </si>
  <si>
    <t>Oconto Electric Cooperative</t>
  </si>
  <si>
    <t>Oconto River</t>
  </si>
  <si>
    <t>Oconto Falls</t>
  </si>
  <si>
    <t>N.E.W. Hydro, LLC</t>
  </si>
  <si>
    <t>Woods Lake</t>
  </si>
  <si>
    <t>Woods Lake Hydro</t>
  </si>
  <si>
    <t>Lime Creek</t>
  </si>
  <si>
    <t>Whiskeytown</t>
  </si>
  <si>
    <t>City of Redding</t>
  </si>
  <si>
    <t>Clear Creek</t>
  </si>
  <si>
    <t>Mayo</t>
  </si>
  <si>
    <t>Mayo Hydropower, LLC</t>
  </si>
  <si>
    <t>Red Creek</t>
  </si>
  <si>
    <t>Parowan City</t>
  </si>
  <si>
    <t>Red Creek, Red Creek (South Fork)</t>
  </si>
  <si>
    <t>Rock Creek</t>
  </si>
  <si>
    <t>Rock Creek Hydro, LLC</t>
  </si>
  <si>
    <t>American River (South Fork), Rock Creek</t>
  </si>
  <si>
    <t>Black Butte</t>
  </si>
  <si>
    <t>Black Butte Dam, Stony Creek</t>
  </si>
  <si>
    <t>Lytle Creek</t>
  </si>
  <si>
    <t>Lytle Creek, Santa Ana River</t>
  </si>
  <si>
    <t>Santa Ana River 1 &amp; 3</t>
  </si>
  <si>
    <t>Santa Ana River</t>
  </si>
  <si>
    <t>Mill Creek 2/3</t>
  </si>
  <si>
    <t>Mill Creek, Mountain Home Creek</t>
  </si>
  <si>
    <t>Lock &amp; Dam No 9</t>
  </si>
  <si>
    <t>Arkansas Electric Cooperative Corporation</t>
  </si>
  <si>
    <t>AR</t>
  </si>
  <si>
    <t>Arkansas River</t>
  </si>
  <si>
    <t>Mississippi Lock &amp; Dam No 2</t>
  </si>
  <si>
    <t>City of Hastings, Minnesota</t>
  </si>
  <si>
    <t>Tule River</t>
  </si>
  <si>
    <t>Tule Hydro LLC</t>
  </si>
  <si>
    <t>Tule River (North Fork)</t>
  </si>
  <si>
    <t>Dam No 2</t>
  </si>
  <si>
    <t>Success</t>
  </si>
  <si>
    <t>Lower Tule River Irrigation District</t>
  </si>
  <si>
    <t>Murray Lock &amp; Dam</t>
  </si>
  <si>
    <t>City of North Little Rock, Arkansas</t>
  </si>
  <si>
    <t>A J Allen</t>
  </si>
  <si>
    <t>Judith A. Burford</t>
  </si>
  <si>
    <t>Eagle River, East Brush Creek</t>
  </si>
  <si>
    <t>Utica</t>
  </si>
  <si>
    <t>Utica Water and Power Authority</t>
  </si>
  <si>
    <t>Beaver Creek, Silver Creek, Stanislaus River (North Fork)</t>
  </si>
  <si>
    <t>Angels</t>
  </si>
  <si>
    <t>Angels Creek</t>
  </si>
  <si>
    <t>Sand Bar</t>
  </si>
  <si>
    <t>Tri-Dam Power Authority</t>
  </si>
  <si>
    <t>Stanislaus River</t>
  </si>
  <si>
    <t>Ruedi</t>
  </si>
  <si>
    <t>City Of Aspen, Colorado</t>
  </si>
  <si>
    <t>Fryingpan River, Ruedi Dam</t>
  </si>
  <si>
    <t>Rio Bravo</t>
  </si>
  <si>
    <t>Olcese Water District</t>
  </si>
  <si>
    <t>Madera Irrigation Canal</t>
  </si>
  <si>
    <t>Upper Utica (Storage)</t>
  </si>
  <si>
    <t>Northern California Power Agency, Northern California Power Agny</t>
  </si>
  <si>
    <t>Silver Creek, Stanislaus River (North Fork)</t>
  </si>
  <si>
    <t>Storage Only</t>
  </si>
  <si>
    <t>Mottville</t>
  </si>
  <si>
    <t>Holcombe</t>
  </si>
  <si>
    <t>Northern States Power Company Wisconsin</t>
  </si>
  <si>
    <t>Chippewa River</t>
  </si>
  <si>
    <t>Jim Falls</t>
  </si>
  <si>
    <t>Northern States Power Company, Northern States Power Company Wisconsin</t>
  </si>
  <si>
    <t>Wissota</t>
  </si>
  <si>
    <t>Dells</t>
  </si>
  <si>
    <t>Lock &amp; Dam Number 13</t>
  </si>
  <si>
    <t>Vallecito</t>
  </si>
  <si>
    <t>Ptarmigan Resources and Energy, Inc.</t>
  </si>
  <si>
    <t>Los Pinos River</t>
  </si>
  <si>
    <t>Ford Lake</t>
  </si>
  <si>
    <t>Charter Township of Ypsilanti, Michigan</t>
  </si>
  <si>
    <t>Bear River</t>
  </si>
  <si>
    <t>Damariscotta Mills</t>
  </si>
  <si>
    <t>KEI (Maine) Power Management (IV) LLC</t>
  </si>
  <si>
    <t>Damariscotta River, Darmriscotta River</t>
  </si>
  <si>
    <t>Carry Falls</t>
  </si>
  <si>
    <t>Raquette River</t>
  </si>
  <si>
    <t>Upper Raquette River</t>
  </si>
  <si>
    <t>Middle Raquette River</t>
  </si>
  <si>
    <t>Lower Raquette River</t>
  </si>
  <si>
    <t>Riverside</t>
  </si>
  <si>
    <t>Great Lakes Hydro America, LLC</t>
  </si>
  <si>
    <t>Chippewa Falls</t>
  </si>
  <si>
    <t>Northern States Power Company Wisconsin, Northern States Power Company-Wisconsin</t>
  </si>
  <si>
    <t>Yaleville</t>
  </si>
  <si>
    <t>Sissonville</t>
  </si>
  <si>
    <t>Sissonville Limited Partnership</t>
  </si>
  <si>
    <t>Yates And Thurlow</t>
  </si>
  <si>
    <t>Alabama Power Company</t>
  </si>
  <si>
    <t>AL</t>
  </si>
  <si>
    <t>Tallapoosa River</t>
  </si>
  <si>
    <t>St. Anthony Falls</t>
  </si>
  <si>
    <t>Northern States Power Company</t>
  </si>
  <si>
    <t>Vail</t>
  </si>
  <si>
    <t>Village of Lyndonville Electric Department</t>
  </si>
  <si>
    <t>Passumpsic River</t>
  </si>
  <si>
    <t>Lewisville Dam</t>
  </si>
  <si>
    <t>City of Garland, Texas</t>
  </si>
  <si>
    <t>TX</t>
  </si>
  <si>
    <t>Elm Fork Trinity River</t>
  </si>
  <si>
    <t>Colebrook</t>
  </si>
  <si>
    <t>The Metropolitan District</t>
  </si>
  <si>
    <t>Farmington River (West Branch)</t>
  </si>
  <si>
    <t>Pine View</t>
  </si>
  <si>
    <t>The City of Bountiful, Weber-Box Elder Conservation District</t>
  </si>
  <si>
    <t>Benton Falls</t>
  </si>
  <si>
    <t>Benton Falls Associates, LP</t>
  </si>
  <si>
    <t>Sebasticook River</t>
  </si>
  <si>
    <t>Dam No. 4 Hydro Station</t>
  </si>
  <si>
    <t>PE Hydro Generation, LLC</t>
  </si>
  <si>
    <t>WV</t>
  </si>
  <si>
    <t>Potomac River</t>
  </si>
  <si>
    <t>Dam No. 5 Hydro Station</t>
  </si>
  <si>
    <t>Owyhee Dam</t>
  </si>
  <si>
    <t>Gem Irrigation District, Owyhee Irrigation District, Ridgeview Irrigation District</t>
  </si>
  <si>
    <t>Owyhee River</t>
  </si>
  <si>
    <t>New Martinsville</t>
  </si>
  <si>
    <t>City of New Martinsville, West Virginia</t>
  </si>
  <si>
    <t>OH, WV</t>
  </si>
  <si>
    <t>Ohio River</t>
  </si>
  <si>
    <t>Galesville</t>
  </si>
  <si>
    <t>Douglas County, Oregon</t>
  </si>
  <si>
    <t>Cow Creek</t>
  </si>
  <si>
    <t>Foote</t>
  </si>
  <si>
    <t>Consumers Energy Company</t>
  </si>
  <si>
    <t>Au Sable River</t>
  </si>
  <si>
    <t>Alcona</t>
  </si>
  <si>
    <t>Mio</t>
  </si>
  <si>
    <t>Loud</t>
  </si>
  <si>
    <t>Cooke</t>
  </si>
  <si>
    <t>Rogers</t>
  </si>
  <si>
    <t>Muskegon River</t>
  </si>
  <si>
    <t>Hardy</t>
  </si>
  <si>
    <t>Five Channels</t>
  </si>
  <si>
    <t>Croton</t>
  </si>
  <si>
    <t>Tippy</t>
  </si>
  <si>
    <t>Manistee River</t>
  </si>
  <si>
    <t>Hodenpyl</t>
  </si>
  <si>
    <t>Manistee River, Manister River</t>
  </si>
  <si>
    <t>Allegheny Lock &amp; Dam No 6</t>
  </si>
  <si>
    <t>All Dams Generation, LLC</t>
  </si>
  <si>
    <t>Allegheny River</t>
  </si>
  <si>
    <t>High Line Canal</t>
  </si>
  <si>
    <t>City of Santa Clara, California</t>
  </si>
  <si>
    <t>Cowiche</t>
  </si>
  <si>
    <t>Yakima-Tieton Irrigation District</t>
  </si>
  <si>
    <t>USBR Irrigation System</t>
  </si>
  <si>
    <t>Orchard Avenue</t>
  </si>
  <si>
    <t>Bliss</t>
  </si>
  <si>
    <t>C J Strike</t>
  </si>
  <si>
    <t>Bruneau River, Snake River</t>
  </si>
  <si>
    <t>Lower Salmon Falls</t>
  </si>
  <si>
    <t>Upper Salmon Falls</t>
  </si>
  <si>
    <t>Peterborough</t>
  </si>
  <si>
    <t>American Hydro, Inc.</t>
  </si>
  <si>
    <t>Nubanusit Brook</t>
  </si>
  <si>
    <t>Piney</t>
  </si>
  <si>
    <t>Brascan Power Piney &amp; Deep Creek LLC, Brookfield Power Piney &amp; Deep Creek LLC</t>
  </si>
  <si>
    <t>Clarion River</t>
  </si>
  <si>
    <t>Lower Tule River</t>
  </si>
  <si>
    <t>Tuolumne River (Middle Fork)</t>
  </si>
  <si>
    <t>Logan No. 2</t>
  </si>
  <si>
    <t>City of Logan, Utah</t>
  </si>
  <si>
    <t>Logan River</t>
  </si>
  <si>
    <t>Spring Creek</t>
  </si>
  <si>
    <t>Lane Smith</t>
  </si>
  <si>
    <t>Spring Creek, White Salmon River</t>
  </si>
  <si>
    <t>Rock Creek-Cresta</t>
  </si>
  <si>
    <t>Pacific Gas &amp; Electric Company</t>
  </si>
  <si>
    <t>Feather River (North Fork)</t>
  </si>
  <si>
    <t>West Springfield</t>
  </si>
  <si>
    <t>A &amp; D Hydro, Inc.</t>
  </si>
  <si>
    <t>Westfield River</t>
  </si>
  <si>
    <t>Allegheny L &amp; D No 5</t>
  </si>
  <si>
    <t>Ford</t>
  </si>
  <si>
    <t>Twin Cities Hydro, LLC</t>
  </si>
  <si>
    <t>Walters</t>
  </si>
  <si>
    <t>Duke Energy Progress, LLC</t>
  </si>
  <si>
    <t>Pigeon River</t>
  </si>
  <si>
    <t>Kaw</t>
  </si>
  <si>
    <t>Oklahoma Municipal Power Authority</t>
  </si>
  <si>
    <t>OK</t>
  </si>
  <si>
    <t>Blind Slough</t>
  </si>
  <si>
    <t>City of Petersburg, Alaska</t>
  </si>
  <si>
    <t>Crystal Creek</t>
  </si>
  <si>
    <t>Pierce Mills</t>
  </si>
  <si>
    <t>Gage</t>
  </si>
  <si>
    <t>Arnold Falls</t>
  </si>
  <si>
    <t>Passamaquoddy Bay</t>
  </si>
  <si>
    <t>Passumpsic</t>
  </si>
  <si>
    <t>Warm Springs</t>
  </si>
  <si>
    <t>Sonoma County Water Agency</t>
  </si>
  <si>
    <t>Dry Creek, Russian River</t>
  </si>
  <si>
    <t>Echo</t>
  </si>
  <si>
    <t>City of Bountiful, Utah</t>
  </si>
  <si>
    <t>Echo Dam, Weber River</t>
  </si>
  <si>
    <t>Mitchell Butte Lateral</t>
  </si>
  <si>
    <t>Owyhee Irrigation District</t>
  </si>
  <si>
    <t>Owyhee Reservoir</t>
  </si>
  <si>
    <t>Roaring Creek</t>
  </si>
  <si>
    <t>Mega Renewables, Roaring Creek Ranch</t>
  </si>
  <si>
    <t>Martinsville</t>
  </si>
  <si>
    <t>Jay Boeri, Jr.</t>
  </si>
  <si>
    <t>Lull Brook</t>
  </si>
  <si>
    <t>Center Creek</t>
  </si>
  <si>
    <t>Bowery Creek, Center Creek (Parowan Creek)</t>
  </si>
  <si>
    <t>Middle Chattahoochee</t>
  </si>
  <si>
    <t>Georgia Power Company</t>
  </si>
  <si>
    <t>AL, GA</t>
  </si>
  <si>
    <t>Chattahoochee River</t>
  </si>
  <si>
    <t>North Gorham</t>
  </si>
  <si>
    <t>Presumpscot River</t>
  </si>
  <si>
    <t>Pettyboro Brook</t>
  </si>
  <si>
    <t>Robert McHugh / Ellyson Company, Inc.</t>
  </si>
  <si>
    <t>Upper And Lower Malad</t>
  </si>
  <si>
    <t>Malad River</t>
  </si>
  <si>
    <t>Allegheny River Locks/Dams Nos 8 &amp; 9</t>
  </si>
  <si>
    <t>FirstLight Allegheny Hydro LLC</t>
  </si>
  <si>
    <t>De Pere</t>
  </si>
  <si>
    <t>Ahlstrom NA Specialty Solutions LLC, Ahlstrom-Munksjo Specialty Solutions, LLC</t>
  </si>
  <si>
    <t>Fox River</t>
  </si>
  <si>
    <t>Weeks Falls</t>
  </si>
  <si>
    <t>South Fork II Associates Limited Partnership</t>
  </si>
  <si>
    <t>Snoqualmie River (South Fork)</t>
  </si>
  <si>
    <t>Big Falls Milldam</t>
  </si>
  <si>
    <t>IOWAter Power Corporation</t>
  </si>
  <si>
    <t>Little Wolf River</t>
  </si>
  <si>
    <t>Menomonie</t>
  </si>
  <si>
    <t>Red Cedar River</t>
  </si>
  <si>
    <t>Cedar Falls</t>
  </si>
  <si>
    <t>Twin Falls</t>
  </si>
  <si>
    <t>Twin Falls Hydro Associates</t>
  </si>
  <si>
    <t>Hatchet Creek</t>
  </si>
  <si>
    <t>Mega Renewables, Shasta Cascade Timberlands LLC</t>
  </si>
  <si>
    <t>Cedar Draw Creek</t>
  </si>
  <si>
    <t>Crystal Springs Hydroelectric, L.P.</t>
  </si>
  <si>
    <t>Dayton</t>
  </si>
  <si>
    <t>Midwest Hydro, LLC</t>
  </si>
  <si>
    <t>Lamoille</t>
  </si>
  <si>
    <t>Lamoille River</t>
  </si>
  <si>
    <t>Watertown</t>
  </si>
  <si>
    <t>City of Watertown, New York</t>
  </si>
  <si>
    <t>Mill &amp; Sulphur Creeks</t>
  </si>
  <si>
    <t>Mill &amp; Sulphur Creek Power Plant Partnership</t>
  </si>
  <si>
    <t>Mill Creek, Sulphur Creek</t>
  </si>
  <si>
    <t>Ponderosa/Bailey</t>
  </si>
  <si>
    <t>Snow Mountain Hydro LLC</t>
  </si>
  <si>
    <t>Bailey Creek</t>
  </si>
  <si>
    <t>Otter Rapids</t>
  </si>
  <si>
    <t>Wisconsin Public Service Corporation</t>
  </si>
  <si>
    <t>Wisconsin River</t>
  </si>
  <si>
    <t>Alexander</t>
  </si>
  <si>
    <t>Wausau</t>
  </si>
  <si>
    <t>Wisconsin River Headwaters</t>
  </si>
  <si>
    <t>Wisconsin Valley Improvement Company</t>
  </si>
  <si>
    <t>MI, WI</t>
  </si>
  <si>
    <t>Rhinelander</t>
  </si>
  <si>
    <t>Ahlstrom NA Specialty Solutions Holdings Inc, Specialty Papers Acquisition, LLC</t>
  </si>
  <si>
    <t>Grandmother Falls</t>
  </si>
  <si>
    <t>PCA Hydro Inc.</t>
  </si>
  <si>
    <t>Kings Dam</t>
  </si>
  <si>
    <t>Tomahawk Power and Pulp Company</t>
  </si>
  <si>
    <t>St Louis</t>
  </si>
  <si>
    <t>Beaver River, Cloquet River, St Louis River</t>
  </si>
  <si>
    <t>Cloquet</t>
  </si>
  <si>
    <t>Sappi Cloquet LLC</t>
  </si>
  <si>
    <t>St Louis River</t>
  </si>
  <si>
    <t>Jersey</t>
  </si>
  <si>
    <t>Tomahawk River</t>
  </si>
  <si>
    <t>Escanaba</t>
  </si>
  <si>
    <t>Upper Peninsula Power Company</t>
  </si>
  <si>
    <t>Escanaba River</t>
  </si>
  <si>
    <t>Prickett</t>
  </si>
  <si>
    <t>Sturgeon River</t>
  </si>
  <si>
    <t>Youghiogheny Lake</t>
  </si>
  <si>
    <t>The Youghiogheny Authority</t>
  </si>
  <si>
    <t>Youghiogheny Lake Dam, Youghiogheny River</t>
  </si>
  <si>
    <t>Kanaka</t>
  </si>
  <si>
    <t>STS Hydropower, LLC</t>
  </si>
  <si>
    <t>Sucker Run Creek</t>
  </si>
  <si>
    <t>Middle Appleton Dam</t>
  </si>
  <si>
    <t>N.E.W. Hydro, LLC, Neenah Paper FR, LLC</t>
  </si>
  <si>
    <t>Lower Fox River</t>
  </si>
  <si>
    <t>Cooleemee</t>
  </si>
  <si>
    <t>South Yadkin Power, Inc.</t>
  </si>
  <si>
    <t>South Yadkin River</t>
  </si>
  <si>
    <t>Arbuckle Mountain</t>
  </si>
  <si>
    <t>Arbuckle Mountain Hydro, LLC</t>
  </si>
  <si>
    <t>Cottonwood Creek (Middle Fork)</t>
  </si>
  <si>
    <t>Séliš Ksanka Qíispé</t>
  </si>
  <si>
    <t>Confederated Salish and Kootenai Tribes of the Flathead Reservation, Energy Keepers, Incorporated</t>
  </si>
  <si>
    <t>MT</t>
  </si>
  <si>
    <t>Flathead Lake, Flathead River</t>
  </si>
  <si>
    <t>Navajo</t>
  </si>
  <si>
    <t>The City of Farmington, New Mexico</t>
  </si>
  <si>
    <t>NM</t>
  </si>
  <si>
    <t>San Juan River</t>
  </si>
  <si>
    <t>El Vado</t>
  </si>
  <si>
    <t>Incorporated County of Los Alamos, New Mexico, Middle Rio Grande Conservancy District</t>
  </si>
  <si>
    <t>Rio Chama River</t>
  </si>
  <si>
    <t>Apthorp</t>
  </si>
  <si>
    <t>Edward M. Clark</t>
  </si>
  <si>
    <t>Ammonoosuc River</t>
  </si>
  <si>
    <t>White River L &amp; D No 2</t>
  </si>
  <si>
    <t>Independence County, Arkansas</t>
  </si>
  <si>
    <t>White River</t>
  </si>
  <si>
    <t>Piercefield</t>
  </si>
  <si>
    <t>L &amp; M Angus Ranch</t>
  </si>
  <si>
    <t>Shiloh Warm Springs Ranch, LLC</t>
  </si>
  <si>
    <t>Salmon River, Warm Springs Creek</t>
  </si>
  <si>
    <t>Buzzards Roost</t>
  </si>
  <si>
    <t>Greenwood County, South Carolina</t>
  </si>
  <si>
    <t>Willamette Falls</t>
  </si>
  <si>
    <t>Portland General Electric Company</t>
  </si>
  <si>
    <t>Willamette River</t>
  </si>
  <si>
    <t>City Of Marshall</t>
  </si>
  <si>
    <t>City of Marshall, Michigan</t>
  </si>
  <si>
    <t>Kalamazoo River</t>
  </si>
  <si>
    <t>North Fork Sprague River</t>
  </si>
  <si>
    <t>Sprague Hydro LLC</t>
  </si>
  <si>
    <t>Sprague River (North Fork)</t>
  </si>
  <si>
    <t>North Willow Creek</t>
  </si>
  <si>
    <t>Pony Hydro Energy, LLC</t>
  </si>
  <si>
    <t>New Lahontan</t>
  </si>
  <si>
    <t>Truckee-Carson Irrigation District</t>
  </si>
  <si>
    <t>NV</t>
  </si>
  <si>
    <t>Carson River</t>
  </si>
  <si>
    <t>Bradley Lake</t>
  </si>
  <si>
    <t>Alaska Energy Authority</t>
  </si>
  <si>
    <t>Bradley River</t>
  </si>
  <si>
    <t>Little Gold</t>
  </si>
  <si>
    <t>Boulder Hydro, A Limited Partnership</t>
  </si>
  <si>
    <t>Little Gold Creek</t>
  </si>
  <si>
    <t>Ford Hydro Limited Partnership</t>
  </si>
  <si>
    <t>Jim Ford Creek</t>
  </si>
  <si>
    <t>Chignik</t>
  </si>
  <si>
    <t>City of Chignik</t>
  </si>
  <si>
    <t>Indian Creek</t>
  </si>
  <si>
    <t>Lower Monroe</t>
  </si>
  <si>
    <t>Monroe City</t>
  </si>
  <si>
    <t>Monroe Creek</t>
  </si>
  <si>
    <t>Station No 2</t>
  </si>
  <si>
    <t>Rochester Gas and Electric Corporation</t>
  </si>
  <si>
    <t>Genesee River</t>
  </si>
  <si>
    <t>Station No 5</t>
  </si>
  <si>
    <t>White River Lock &amp; Dam No. 1</t>
  </si>
  <si>
    <t>City of Batesville, Arkansas</t>
  </si>
  <si>
    <t>Owyhee Tunnel No. 1</t>
  </si>
  <si>
    <t>Columbia River, Owyhee River, Snake River</t>
  </si>
  <si>
    <t>White River Lock &amp; Dam No. 3</t>
  </si>
  <si>
    <t>Flagstaff Storage (Storage)</t>
  </si>
  <si>
    <t>Dead River</t>
  </si>
  <si>
    <t>Oswego Falls</t>
  </si>
  <si>
    <t>Ayers Island</t>
  </si>
  <si>
    <t>CRP NH Ayers Island, LLC, Hse Hydro Nh Ayers Island, LLC</t>
  </si>
  <si>
    <t>Pemigewasset River</t>
  </si>
  <si>
    <t>Abiquiu</t>
  </si>
  <si>
    <t>Incorporated County of Los Alamos, New Mexico</t>
  </si>
  <si>
    <t>Bigg's Creek</t>
  </si>
  <si>
    <t>Fredrick Early Pickering</t>
  </si>
  <si>
    <t>Sinclair</t>
  </si>
  <si>
    <t>Oconee River</t>
  </si>
  <si>
    <t>Baker Creek</t>
  </si>
  <si>
    <t>Baker Station Associates L.P., Mr. and Mrs. Albert Hunt, Inc.</t>
  </si>
  <si>
    <t>Birch</t>
  </si>
  <si>
    <t>Birch Power Company, Sorenson Leasing, L.L.C.</t>
  </si>
  <si>
    <t>Birch Creek</t>
  </si>
  <si>
    <t>Georgetown</t>
  </si>
  <si>
    <t>South Clear Creek</t>
  </si>
  <si>
    <t>Neal Shoals</t>
  </si>
  <si>
    <t>Dominion Energy South Carolina, Inc., Dominion Energy South Carolina, LLC</t>
  </si>
  <si>
    <t>Broad River</t>
  </si>
  <si>
    <t>Ninety-Nine Islands</t>
  </si>
  <si>
    <t>Gaston Shoals</t>
  </si>
  <si>
    <t>Northbrook Carolina Hydro II, LLC</t>
  </si>
  <si>
    <t>NC, SC</t>
  </si>
  <si>
    <t>Conecuh River</t>
  </si>
  <si>
    <t>PowerSouth Energy Cooperative, Inc.</t>
  </si>
  <si>
    <t>Cowlitz Falls</t>
  </si>
  <si>
    <t>Public Utility District No. 1 of Lewis County, Washington</t>
  </si>
  <si>
    <t>Cowlitz River</t>
  </si>
  <si>
    <t>Mink Creek</t>
  </si>
  <si>
    <t>Mink Creek Hydro LLC</t>
  </si>
  <si>
    <t>Bear River, Mink Creek</t>
  </si>
  <si>
    <t>Automatic</t>
  </si>
  <si>
    <t>Messalonskee Stream Hydro, LLC</t>
  </si>
  <si>
    <t>Messalonskee Stream</t>
  </si>
  <si>
    <t>Messalonskee</t>
  </si>
  <si>
    <t>Messalonskee Stream Hydro, LLC, Messalonskee Stream Hydro, LLC-Maine</t>
  </si>
  <si>
    <t>Horseshoe Bend</t>
  </si>
  <si>
    <t>Horseshoe Bend Hydroelectric Company</t>
  </si>
  <si>
    <t>Payette River</t>
  </si>
  <si>
    <t>Pine Creek</t>
  </si>
  <si>
    <t>Allen Rae Carter</t>
  </si>
  <si>
    <t>Markham Ferry</t>
  </si>
  <si>
    <t>Grand River Dam Authority</t>
  </si>
  <si>
    <t>Grand River</t>
  </si>
  <si>
    <t>Terminus</t>
  </si>
  <si>
    <t>Terminus Hydroelectric, LLC</t>
  </si>
  <si>
    <t>Kaweah River</t>
  </si>
  <si>
    <t>Rock Creek No. 2</t>
  </si>
  <si>
    <t>BP Hydro Associates, Rock Creek Hydropower, Inc.</t>
  </si>
  <si>
    <t>Rock Creek, Snake River</t>
  </si>
  <si>
    <t>Kekawaka Creek</t>
  </si>
  <si>
    <t>Kings Falls</t>
  </si>
  <si>
    <t>Tug Hill Energy, Inc.</t>
  </si>
  <si>
    <t>Deer River</t>
  </si>
  <si>
    <t>Tesla</t>
  </si>
  <si>
    <t>City of Colorado Springs, Colorado</t>
  </si>
  <si>
    <t>Municipal Conduit, West Monument Creek</t>
  </si>
  <si>
    <t>North Georgia</t>
  </si>
  <si>
    <t>GA, SC</t>
  </si>
  <si>
    <t>Savannah River, Tallulah River, Tugalo River</t>
  </si>
  <si>
    <t>Hydro-Kennebec</t>
  </si>
  <si>
    <t>Hydro Kennebec LLC</t>
  </si>
  <si>
    <t>Kennebec River</t>
  </si>
  <si>
    <t>Indian Pond</t>
  </si>
  <si>
    <t>Weston</t>
  </si>
  <si>
    <t>Wyman</t>
  </si>
  <si>
    <t>Lockwood</t>
  </si>
  <si>
    <t>Merimil Limited Partnership</t>
  </si>
  <si>
    <t>Moosehead Lake (Storage)</t>
  </si>
  <si>
    <t>Kennebec Water Power Company</t>
  </si>
  <si>
    <t>Burnham</t>
  </si>
  <si>
    <t>KEI (Maine) Power Management (II) LLC</t>
  </si>
  <si>
    <t>Buchanan</t>
  </si>
  <si>
    <t>Twin Branch</t>
  </si>
  <si>
    <t>Sturgis Dam</t>
  </si>
  <si>
    <t>City of Sturgis, Michigan</t>
  </si>
  <si>
    <t>Canyon Dam</t>
  </si>
  <si>
    <t>Guadalupe-Blanco River Authority</t>
  </si>
  <si>
    <t>Guadalupe River</t>
  </si>
  <si>
    <t>Five Bears</t>
  </si>
  <si>
    <t>Five Bears Hydro, LLC</t>
  </si>
  <si>
    <t>Feather River, Ward Creek</t>
  </si>
  <si>
    <t>Forks of Butte</t>
  </si>
  <si>
    <t>Hypower Energy, LLC</t>
  </si>
  <si>
    <t>Butte Creek</t>
  </si>
  <si>
    <t>Portneuf</t>
  </si>
  <si>
    <t>Commercial Energy Management, Inc.</t>
  </si>
  <si>
    <t>Portneuf River</t>
  </si>
  <si>
    <t>Muck Valley</t>
  </si>
  <si>
    <t>Juniper Ridge Ranches, Inc., Malacha Hydro Limited Partnership</t>
  </si>
  <si>
    <t>Pit River</t>
  </si>
  <si>
    <t>Mitchell Mill Dam</t>
  </si>
  <si>
    <t>Mitchell County Conservation Board</t>
  </si>
  <si>
    <t>IA</t>
  </si>
  <si>
    <t>Cedar River</t>
  </si>
  <si>
    <t>Three Rivers</t>
  </si>
  <si>
    <t>Grande Pointe Power Corporation</t>
  </si>
  <si>
    <t>Flambeau</t>
  </si>
  <si>
    <t>Dairyland Power Cooperative</t>
  </si>
  <si>
    <t>Flambeau River</t>
  </si>
  <si>
    <t>Big Falls</t>
  </si>
  <si>
    <t>Northern States Power Company (Wisconsin)</t>
  </si>
  <si>
    <t>Pixley</t>
  </si>
  <si>
    <t>Flambeau Hydro, L.L.C.</t>
  </si>
  <si>
    <t>Flambeau River (North Fork)</t>
  </si>
  <si>
    <t>Lower Hydro</t>
  </si>
  <si>
    <t>Crowley</t>
  </si>
  <si>
    <t>Flambeau North Fork</t>
  </si>
  <si>
    <t>Thornapple</t>
  </si>
  <si>
    <t>Northern States Power Company (Wisconsin), Northern States Power Company Wisconsin</t>
  </si>
  <si>
    <t>Upper Hydro</t>
  </si>
  <si>
    <t>Cataract Hydro, LLC</t>
  </si>
  <si>
    <t>Escanaba River (Middle Branch)</t>
  </si>
  <si>
    <t>Nisqually River</t>
  </si>
  <si>
    <t>City of Tacoma, Washington</t>
  </si>
  <si>
    <t>Waterloo &amp; Seneca Falls</t>
  </si>
  <si>
    <t>C-S Canal Hydro, LLC</t>
  </si>
  <si>
    <t>Seneca River</t>
  </si>
  <si>
    <t>Grasshopper Flat</t>
  </si>
  <si>
    <t>Nelson Creek Power, Inc.</t>
  </si>
  <si>
    <t>Nelson Creek (East Fork)</t>
  </si>
  <si>
    <t>Stagecoach</t>
  </si>
  <si>
    <t>Upper Yampa Water Conservancy District</t>
  </si>
  <si>
    <t>Morrison Creek, Yampa River</t>
  </si>
  <si>
    <t>Yelm</t>
  </si>
  <si>
    <t>City of Centralia Light Department</t>
  </si>
  <si>
    <t>Deerfield River</t>
  </si>
  <si>
    <t>Great River Hydro, LLC</t>
  </si>
  <si>
    <t>MA, VT</t>
  </si>
  <si>
    <t>Gardners Falls</t>
  </si>
  <si>
    <t>Central Rivers Power MA, LLC</t>
  </si>
  <si>
    <t>Koma Kulshan</t>
  </si>
  <si>
    <t>Koma Kulshan Associates</t>
  </si>
  <si>
    <t>Rocky Creek, Sandy Creek, Sulphur Creek</t>
  </si>
  <si>
    <t>Olsen</t>
  </si>
  <si>
    <t>Olsen Power Partners</t>
  </si>
  <si>
    <t>Old Cow Creek, Sacramento River</t>
  </si>
  <si>
    <t>Smith Creek</t>
  </si>
  <si>
    <t>Smith Creek Hydro, LLC</t>
  </si>
  <si>
    <t>Kootenai River, Smith Creek</t>
  </si>
  <si>
    <t>Clam River</t>
  </si>
  <si>
    <t>Flambeau Hydro, L.L.C., Flambeau Hydro, LLC</t>
  </si>
  <si>
    <t>Koma Kulshan Transmission Line</t>
  </si>
  <si>
    <t>Puget Sound Power and Light Company</t>
  </si>
  <si>
    <t>None, Rocky Creek</t>
  </si>
  <si>
    <t>Shawano</t>
  </si>
  <si>
    <t>Wolf River Hydro Limited Partnership</t>
  </si>
  <si>
    <t>Wolf River</t>
  </si>
  <si>
    <t>White Rapids</t>
  </si>
  <si>
    <t>Wisconsin Electric Power Company</t>
  </si>
  <si>
    <t>Menominee River</t>
  </si>
  <si>
    <t>Chalk Hill</t>
  </si>
  <si>
    <t>Grand Rapids</t>
  </si>
  <si>
    <t>Lost Creek No 2</t>
  </si>
  <si>
    <t>Lost Creek</t>
  </si>
  <si>
    <t>Dietrich Drop</t>
  </si>
  <si>
    <t>American Falls Reservoir District No. 2, Big Wood Canal Company</t>
  </si>
  <si>
    <t>Milner-Gooding Canal</t>
  </si>
  <si>
    <t>Hatfield</t>
  </si>
  <si>
    <t>Midwest Hydraulic Company, LLC</t>
  </si>
  <si>
    <t>Johnson Falls</t>
  </si>
  <si>
    <t>Peshtigo River</t>
  </si>
  <si>
    <t>Caldron Falls</t>
  </si>
  <si>
    <t>Sandstone Rapids</t>
  </si>
  <si>
    <t>Potato Rapids</t>
  </si>
  <si>
    <t>Peshtigo</t>
  </si>
  <si>
    <t>High Falls</t>
  </si>
  <si>
    <t>Au-Train</t>
  </si>
  <si>
    <t>UP Hydro, LLC</t>
  </si>
  <si>
    <t>Upper Au Train River</t>
  </si>
  <si>
    <t>Danbury Dam</t>
  </si>
  <si>
    <t>Yellow River</t>
  </si>
  <si>
    <t>Manti Canyon Lower</t>
  </si>
  <si>
    <t>Manti City Corporation</t>
  </si>
  <si>
    <t>Manti Creek</t>
  </si>
  <si>
    <t>Taylor Draw</t>
  </si>
  <si>
    <t>Rio Blanco Water Conservancy District</t>
  </si>
  <si>
    <t>Kings River Siphon</t>
  </si>
  <si>
    <t>Orange Cove Irrigation District</t>
  </si>
  <si>
    <t>Friant-Kern Canal</t>
  </si>
  <si>
    <t>Marcal</t>
  </si>
  <si>
    <t>Little Androscoggin River</t>
  </si>
  <si>
    <t>Skagway-Dewey Lakes</t>
  </si>
  <si>
    <t>Alaska Power &amp; Telephone Company</t>
  </si>
  <si>
    <t>Dewey Creek, Icy Creek, Reid Falls Creek, Snyder Creek</t>
  </si>
  <si>
    <t>Central Oregon Siphon</t>
  </si>
  <si>
    <t>Central Oregon Irrigation District</t>
  </si>
  <si>
    <t>Deschutes River</t>
  </si>
  <si>
    <t>Wynoochee Dam</t>
  </si>
  <si>
    <t>City of Aberdeen, Washington, City of Tacoma, Washington</t>
  </si>
  <si>
    <t>Wynoochee River</t>
  </si>
  <si>
    <t>South Bend Transmission Line</t>
  </si>
  <si>
    <t>Pleasant Creek</t>
  </si>
  <si>
    <t>City of Mt. Pleasant, Utah</t>
  </si>
  <si>
    <t>Station 26</t>
  </si>
  <si>
    <t>Six Mile Creek</t>
  </si>
  <si>
    <t>BMB Enterprises, Inc.</t>
  </si>
  <si>
    <t>New York State Dam</t>
  </si>
  <si>
    <t>NYSD Limited Partnership</t>
  </si>
  <si>
    <t>Mohawk River</t>
  </si>
  <si>
    <t>Norway-Oakdale</t>
  </si>
  <si>
    <t>Northern Indiana Public Service Company LLC</t>
  </si>
  <si>
    <t>Tippecanoe River</t>
  </si>
  <si>
    <t>Dalles Dam North Fishway</t>
  </si>
  <si>
    <t>Northern Wasco County People's Utility District</t>
  </si>
  <si>
    <t>South Berwick</t>
  </si>
  <si>
    <t>ME, NH</t>
  </si>
  <si>
    <t>Salmon Falls River</t>
  </si>
  <si>
    <t>Skelton</t>
  </si>
  <si>
    <t>Bonny Eagle</t>
  </si>
  <si>
    <t>Lee Creek</t>
  </si>
  <si>
    <t>City of Fort Smith, Arkansas</t>
  </si>
  <si>
    <t>AR, OK</t>
  </si>
  <si>
    <t>Blue Lake</t>
  </si>
  <si>
    <t>Sawmill Creek</t>
  </si>
  <si>
    <t>Milford</t>
  </si>
  <si>
    <t>Penobscot River, Stillwater River</t>
  </si>
  <si>
    <t>Prospect Nos. 1, 2, &amp; 4</t>
  </si>
  <si>
    <t>Red Blanket Creek, Rogue River, Rogue River (Middle Fork)</t>
  </si>
  <si>
    <t>Ottumwa</t>
  </si>
  <si>
    <t>City of Ottumwa, Iowa</t>
  </si>
  <si>
    <t>Des Moines River</t>
  </si>
  <si>
    <t>Lost Creek Hydroelectric No 1</t>
  </si>
  <si>
    <t>Isabella</t>
  </si>
  <si>
    <t>Isabella Partners</t>
  </si>
  <si>
    <t>Starved Rock</t>
  </si>
  <si>
    <t>City of Peru</t>
  </si>
  <si>
    <t>Illinois River</t>
  </si>
  <si>
    <t>Smithland Lock &amp; Dam</t>
  </si>
  <si>
    <t>American Municipal Power, Inc.</t>
  </si>
  <si>
    <t>KY</t>
  </si>
  <si>
    <t>Cushaw</t>
  </si>
  <si>
    <t>Cushaw Hydro, LLC</t>
  </si>
  <si>
    <t>James Basin, James River</t>
  </si>
  <si>
    <t>Kingsley Dam</t>
  </si>
  <si>
    <t>Central Nebraska Public Power and Irrigation District</t>
  </si>
  <si>
    <t>NE</t>
  </si>
  <si>
    <t>North Platte River, Platte River</t>
  </si>
  <si>
    <t>North Platte/Keystone Diversion</t>
  </si>
  <si>
    <t>Nebraska Public Power District</t>
  </si>
  <si>
    <t>Platte River Canal</t>
  </si>
  <si>
    <t>Dubay</t>
  </si>
  <si>
    <t>Consolidated Water Power Company</t>
  </si>
  <si>
    <t>Stevens Point</t>
  </si>
  <si>
    <t>Biron</t>
  </si>
  <si>
    <t>Mosinee</t>
  </si>
  <si>
    <t>Ahlstrom NA Specialty Solutions Holdings Inc., Ahlstrom-Munksjo Specialty Solutions, LLC</t>
  </si>
  <si>
    <t>Rothschild</t>
  </si>
  <si>
    <t>Domtar Paper Company, LLC</t>
  </si>
  <si>
    <t>Centralia</t>
  </si>
  <si>
    <t>Domtar Wisconsin Corporation</t>
  </si>
  <si>
    <t>Wisconsin Rapids</t>
  </si>
  <si>
    <t>Port Edwards</t>
  </si>
  <si>
    <t>Nekoosa</t>
  </si>
  <si>
    <t>Whiting</t>
  </si>
  <si>
    <t>Black Creek</t>
  </si>
  <si>
    <t>Black Creek Hydro, Inc.</t>
  </si>
  <si>
    <t>Hyrum</t>
  </si>
  <si>
    <t>Hyrum City, Utah</t>
  </si>
  <si>
    <t>Blacksmith Fork River</t>
  </si>
  <si>
    <t>Deadwood Creek</t>
  </si>
  <si>
    <t>Hydro Sierra Energy LLC</t>
  </si>
  <si>
    <t>Island Park</t>
  </si>
  <si>
    <t>Fall River Rural Electric Cooperative, Inc.</t>
  </si>
  <si>
    <t>Henry's Fork, Island Park Dam</t>
  </si>
  <si>
    <t>Humpback Creek</t>
  </si>
  <si>
    <t>Cordova Electric Cooperative, Inc.</t>
  </si>
  <si>
    <t>Lake Blackshear</t>
  </si>
  <si>
    <t>Crisp County Power Commission</t>
  </si>
  <si>
    <t>Flint River</t>
  </si>
  <si>
    <t>North Umpqua</t>
  </si>
  <si>
    <t>Clearwater River, Fish Creek, Umpqua River</t>
  </si>
  <si>
    <t>Thunder Bay River</t>
  </si>
  <si>
    <t>Thunder Bay Power, LLC</t>
  </si>
  <si>
    <t>Lower Branch, Thunder Bay River, Upper Branch</t>
  </si>
  <si>
    <t>Milner</t>
  </si>
  <si>
    <t>Idaho Power Company, Milner Dam, Inc.</t>
  </si>
  <si>
    <t>Milner Dam, Twin Falls Main Canal</t>
  </si>
  <si>
    <t>Kern Canyon</t>
  </si>
  <si>
    <t>Kern &amp; Tule Hydro LLC, Pacific Gas and Electric Company</t>
  </si>
  <si>
    <t>Graeagle Golf Course</t>
  </si>
  <si>
    <t>Graeagle Land and Water Company</t>
  </si>
  <si>
    <t>Frazier Creek</t>
  </si>
  <si>
    <t>Carver Falls</t>
  </si>
  <si>
    <t>NY, VT</t>
  </si>
  <si>
    <t>Poultney River</t>
  </si>
  <si>
    <t>Silver Lake</t>
  </si>
  <si>
    <t>Sucker Brook</t>
  </si>
  <si>
    <t>Morgan Falls</t>
  </si>
  <si>
    <t>Arrowrock Dam</t>
  </si>
  <si>
    <t>Big Bend Irrigation District, Boise-Kuna Irrigation District, Nampa and Meridian Irrigation District, New York Irrigation District, Wilder Irrigation District</t>
  </si>
  <si>
    <t>Boise River (South Fork)</t>
  </si>
  <si>
    <t>Smith Mountain</t>
  </si>
  <si>
    <t>Appalachian Power Company</t>
  </si>
  <si>
    <t>Roanoke River</t>
  </si>
  <si>
    <t>Conventional and Pumped Storage</t>
  </si>
  <si>
    <t>Wisconsin Noble</t>
  </si>
  <si>
    <t>Charles D. and Erin L. Rossiter</t>
  </si>
  <si>
    <t>Noble Fork, Wisconsin Creek</t>
  </si>
  <si>
    <t>Shoshone</t>
  </si>
  <si>
    <t>Shorock Hydro, Inc.</t>
  </si>
  <si>
    <t>Little Wood River</t>
  </si>
  <si>
    <t>Canaan</t>
  </si>
  <si>
    <t>CRP NH Canaan, LLC</t>
  </si>
  <si>
    <t>NH, VT</t>
  </si>
  <si>
    <t>Holyoke</t>
  </si>
  <si>
    <t>Stone Creek</t>
  </si>
  <si>
    <t>Eugene Water &amp; Electric Board</t>
  </si>
  <si>
    <t>Oak Grove Fork (Clackamas River), Stone Creek</t>
  </si>
  <si>
    <t>Willow Island L &amp; D</t>
  </si>
  <si>
    <t>Belleville</t>
  </si>
  <si>
    <t>Holyoke Number 4</t>
  </si>
  <si>
    <t>Holyoke Canal</t>
  </si>
  <si>
    <t>Occum</t>
  </si>
  <si>
    <t>City of Norwich, Department of Public Utilities</t>
  </si>
  <si>
    <t>Shetucket River</t>
  </si>
  <si>
    <t>Big Creek No 4</t>
  </si>
  <si>
    <t>Marsh Valley</t>
  </si>
  <si>
    <t>Marsh Valley Development, Inc.</t>
  </si>
  <si>
    <t>Burnett River Hatchery</t>
  </si>
  <si>
    <t>Southern Southeast Regional Aquaculture Association, Inc.</t>
  </si>
  <si>
    <t>Burnett River</t>
  </si>
  <si>
    <t>Warrior River</t>
  </si>
  <si>
    <t>Black Warrior River, Sipsey Fork</t>
  </si>
  <si>
    <t>Leaburg-Walterville</t>
  </si>
  <si>
    <t>McKenzie River</t>
  </si>
  <si>
    <t>Lockhart</t>
  </si>
  <si>
    <t>Lockhart Power Company</t>
  </si>
  <si>
    <t>Calkins Bridge</t>
  </si>
  <si>
    <t>Ouray</t>
  </si>
  <si>
    <t>Eric Jacobson</t>
  </si>
  <si>
    <t>Uncompahgre River</t>
  </si>
  <si>
    <t>Hoosick Falls</t>
  </si>
  <si>
    <t>Albany Engineering Corporation, Hydro Power, Inc.</t>
  </si>
  <si>
    <t>Hoosic River</t>
  </si>
  <si>
    <t>Curtis/Palmer Falls</t>
  </si>
  <si>
    <t>Curtis/Palmer Hydroelectric Company, LP</t>
  </si>
  <si>
    <t>Hudson River</t>
  </si>
  <si>
    <t>Woodleaf Kanaka Transmission Line</t>
  </si>
  <si>
    <t>FeatherRiver (South Fork), None</t>
  </si>
  <si>
    <t>Sly Creek Transmission Line</t>
  </si>
  <si>
    <t>Lower Boulder Creek</t>
  </si>
  <si>
    <t>Garkane Energy Cooperative, Inc.</t>
  </si>
  <si>
    <t>Boulder Creek</t>
  </si>
  <si>
    <t>Ross Creek</t>
  </si>
  <si>
    <t>Ross Creek Hydro, Inc.</t>
  </si>
  <si>
    <t>Boulder Creek (West Fork), Escalante River (Tributary)</t>
  </si>
  <si>
    <t>Way Dam &amp;  Michigamme  Reservoir</t>
  </si>
  <si>
    <t>Michigamme River</t>
  </si>
  <si>
    <t>Quinnesec Falls</t>
  </si>
  <si>
    <t>Lower Paint</t>
  </si>
  <si>
    <t>Paint River</t>
  </si>
  <si>
    <t>Michigamme Falls</t>
  </si>
  <si>
    <t>Hemlock Falls</t>
  </si>
  <si>
    <t>Kingsford</t>
  </si>
  <si>
    <t>Brule</t>
  </si>
  <si>
    <t>Brule River</t>
  </si>
  <si>
    <t>Pine</t>
  </si>
  <si>
    <t>Pine River</t>
  </si>
  <si>
    <t>Little Quinnesec Falls</t>
  </si>
  <si>
    <t>Northbrook Wisconsin, LLC</t>
  </si>
  <si>
    <t>Sturgeon Falls</t>
  </si>
  <si>
    <t>City of Norway, Michigan</t>
  </si>
  <si>
    <t>Cinnamon Ranch</t>
  </si>
  <si>
    <t>Richard Moss</t>
  </si>
  <si>
    <t>Birch Creek, Middle Creek</t>
  </si>
  <si>
    <t>Crystal Falls</t>
  </si>
  <si>
    <t>City of Crystal Falls</t>
  </si>
  <si>
    <t>Peavy Falls</t>
  </si>
  <si>
    <t>Missouri-Madison</t>
  </si>
  <si>
    <t>NorthWestern Corporation, Public Service Company of Colorado</t>
  </si>
  <si>
    <t>Madison River, Missouri River</t>
  </si>
  <si>
    <t>Cedar Lake</t>
  </si>
  <si>
    <t>City of Nashua, Iowa</t>
  </si>
  <si>
    <t>Stockport Mill Country Inn</t>
  </si>
  <si>
    <t>Stockport Mill Inn, LLC</t>
  </si>
  <si>
    <t>Muskingum River</t>
  </si>
  <si>
    <t>Shoshone Falls</t>
  </si>
  <si>
    <t>Beaver</t>
  </si>
  <si>
    <t>Beaver City Corporation</t>
  </si>
  <si>
    <t>Beaver River</t>
  </si>
  <si>
    <t>Three Forks</t>
  </si>
  <si>
    <t>Norman Ross Burgess</t>
  </si>
  <si>
    <t>Bluford Creek, Middle Creek, Mud Creek, Rock Creek</t>
  </si>
  <si>
    <t>Haas-Kings River</t>
  </si>
  <si>
    <t>Kings River (North Fork)</t>
  </si>
  <si>
    <t>Spearfish</t>
  </si>
  <si>
    <t>City of Spearfish, South Dakota</t>
  </si>
  <si>
    <t>SD</t>
  </si>
  <si>
    <t>Spearfish Creek</t>
  </si>
  <si>
    <t>West Fork</t>
  </si>
  <si>
    <t>Tuckasegee River (West Fork)</t>
  </si>
  <si>
    <t>East Fork</t>
  </si>
  <si>
    <t>Tuckasegee River (East Fork), Wolf Creek</t>
  </si>
  <si>
    <t>Webber</t>
  </si>
  <si>
    <t>Tieton Dam</t>
  </si>
  <si>
    <t>Southern California Public Power Authority</t>
  </si>
  <si>
    <t>Tieton River</t>
  </si>
  <si>
    <t>Cannelton</t>
  </si>
  <si>
    <t>Portland Municipal</t>
  </si>
  <si>
    <t>City of Portland, Michigan</t>
  </si>
  <si>
    <t>Petenwell And Castle Rock</t>
  </si>
  <si>
    <t>Wisconsin River Power Company</t>
  </si>
  <si>
    <t>Prairie Du Sac</t>
  </si>
  <si>
    <t>Wisconsin Power and Light Company</t>
  </si>
  <si>
    <t>Smithville &amp; Mix</t>
  </si>
  <si>
    <t>Grand River Power Company, Inc.</t>
  </si>
  <si>
    <t>Franklin</t>
  </si>
  <si>
    <t>Little Tennessee River</t>
  </si>
  <si>
    <t>Mcnary Dam Fish Attraction</t>
  </si>
  <si>
    <t>Northern Wasco County People's Utility District, Public Utility District No. 1 of Klickitat County</t>
  </si>
  <si>
    <t>Mission</t>
  </si>
  <si>
    <t>Hiwassee River</t>
  </si>
  <si>
    <t>Glens Falls</t>
  </si>
  <si>
    <t>FH Opco LLC</t>
  </si>
  <si>
    <t>Municipal Dam</t>
  </si>
  <si>
    <t>City of St. Louis, Michigan</t>
  </si>
  <si>
    <t>Claytor</t>
  </si>
  <si>
    <t>New River</t>
  </si>
  <si>
    <t>Lake Creek</t>
  </si>
  <si>
    <t>Northern Lights, Inc.</t>
  </si>
  <si>
    <t>Macomb</t>
  </si>
  <si>
    <t>Alverno</t>
  </si>
  <si>
    <t>Black River Limited Partnership</t>
  </si>
  <si>
    <t>Miner Shoal Waterpower</t>
  </si>
  <si>
    <t>Ha-Best, Inc.</t>
  </si>
  <si>
    <t>Soque River</t>
  </si>
  <si>
    <t>Nantahala</t>
  </si>
  <si>
    <t>Dicks Creek, Nantahala River, White Oak Creek</t>
  </si>
  <si>
    <t>French Meadows Transmission Line</t>
  </si>
  <si>
    <t>Black River Falls</t>
  </si>
  <si>
    <t>City of Black River Falls, Wisconsin</t>
  </si>
  <si>
    <t>Middleville</t>
  </si>
  <si>
    <t>Commonwealth Power Company</t>
  </si>
  <si>
    <t>Thornapple River</t>
  </si>
  <si>
    <t>Labarge</t>
  </si>
  <si>
    <t>Irving</t>
  </si>
  <si>
    <t>Fifteen Mile Falls</t>
  </si>
  <si>
    <t>Woronoco</t>
  </si>
  <si>
    <t>Woronoco Hydro, LLC</t>
  </si>
  <si>
    <t>Columbia</t>
  </si>
  <si>
    <t>City of Columbia, South Carolina</t>
  </si>
  <si>
    <t>Broad River, Congaree River</t>
  </si>
  <si>
    <t>Youngs Creek</t>
  </si>
  <si>
    <t>Public Utility District No. 1 of Snohomish County, Washington</t>
  </si>
  <si>
    <t>Mile 28</t>
  </si>
  <si>
    <t>American Falls Reservoir District No. 2</t>
  </si>
  <si>
    <t>Swan Falls</t>
  </si>
  <si>
    <t>Stewarts Bridge</t>
  </si>
  <si>
    <t>Sacandaga River</t>
  </si>
  <si>
    <t>E. J. West</t>
  </si>
  <si>
    <t>Feeder Dam</t>
  </si>
  <si>
    <t>Feeder Dam Transmission Line</t>
  </si>
  <si>
    <t>West Branch St. Regis River</t>
  </si>
  <si>
    <t>St Regis River (West Branch)</t>
  </si>
  <si>
    <t>Great Sacandaga Lake (Storage)</t>
  </si>
  <si>
    <t>Hudson River-Black River Regulating District</t>
  </si>
  <si>
    <t>Summersville</t>
  </si>
  <si>
    <t>Town of Summersville, West Virginia</t>
  </si>
  <si>
    <t>Gauley River</t>
  </si>
  <si>
    <t>Marquette</t>
  </si>
  <si>
    <t>Marquette Board of Light and Power</t>
  </si>
  <si>
    <t>Hoosic</t>
  </si>
  <si>
    <t>Hudson Falls</t>
  </si>
  <si>
    <t>Niagara Mohawk Power Corporation, Northern Electric Power Co., L.P.</t>
  </si>
  <si>
    <t>South Glens Falls</t>
  </si>
  <si>
    <t>Niagara Mohawk Power Corporation, South Glens Falls Limited Partnership</t>
  </si>
  <si>
    <t>Pit No. 1</t>
  </si>
  <si>
    <t>Fall River, Pit River</t>
  </si>
  <si>
    <t>Stuyvesant Falls</t>
  </si>
  <si>
    <t>Albany Engineering Corporation, Town of Stuyvesant, New York</t>
  </si>
  <si>
    <t>Kinderhook Creek</t>
  </si>
  <si>
    <t>Vermont Tissue Mill</t>
  </si>
  <si>
    <t>North Bennington Hydroelectric LLC</t>
  </si>
  <si>
    <t>Walloomsac River</t>
  </si>
  <si>
    <t>Rollins Transmission Line</t>
  </si>
  <si>
    <t>Mechanicville</t>
  </si>
  <si>
    <t>Albany Engineering Corporation</t>
  </si>
  <si>
    <t>Pit 3, 4, &amp; 5</t>
  </si>
  <si>
    <t>Bond Falls</t>
  </si>
  <si>
    <t>Ontonagon River (South Branch), Ontonagon River (West Branch)</t>
  </si>
  <si>
    <t>Blanchard</t>
  </si>
  <si>
    <t>Crane Valley</t>
  </si>
  <si>
    <t>Chilkoot Creek, Chiquito Creek, Willow Creek, Willow Creek (North Fork), Willow Creek (South Fork)</t>
  </si>
  <si>
    <t>Gambo</t>
  </si>
  <si>
    <t>Presumpscot Hydro LLC, Relevate Power Maine LLC, Sappi North America, Inc.</t>
  </si>
  <si>
    <t>Mallison Falls</t>
  </si>
  <si>
    <t>Presumpscot Hydro LLC; Relevate Power Maine LLC</t>
  </si>
  <si>
    <t>Dundee</t>
  </si>
  <si>
    <t>Hart</t>
  </si>
  <si>
    <t>City of Hart, Michigan</t>
  </si>
  <si>
    <t>Pentwater River (South Branch)</t>
  </si>
  <si>
    <t>Barton Village</t>
  </si>
  <si>
    <t>Barton Village, Inc.</t>
  </si>
  <si>
    <t>Clyde River</t>
  </si>
  <si>
    <t>Great Bay Hydro Corporation</t>
  </si>
  <si>
    <t>Black Bear Lake</t>
  </si>
  <si>
    <t>BBL Hydro, Inc.</t>
  </si>
  <si>
    <t>Aroostook River</t>
  </si>
  <si>
    <t>Algonquin Northern Maine Gen Co., Aroostook Power, Inc.</t>
  </si>
  <si>
    <t>Aroostook River, Millinocket Stream</t>
  </si>
  <si>
    <t>Greenville/Tenth Street</t>
  </si>
  <si>
    <t>The City of Norwich, Department of Public Utilities</t>
  </si>
  <si>
    <t>Newton Falls</t>
  </si>
  <si>
    <t>Roanoke Rapids &amp; Gaston</t>
  </si>
  <si>
    <t>Virginia Electric and Power Company, dba Dominion Virginia Power/Dominion North Carolina Power</t>
  </si>
  <si>
    <t>NC, VA</t>
  </si>
  <si>
    <t>Winton</t>
  </si>
  <si>
    <t>Kawishiwi River</t>
  </si>
  <si>
    <t>Trinity</t>
  </si>
  <si>
    <t>Trinity Conservancy, Incorporated</t>
  </si>
  <si>
    <t>James Creek, Phelps Creek</t>
  </si>
  <si>
    <t>Snoqualmie Falls</t>
  </si>
  <si>
    <t>Puget Sound Energy, Inc.</t>
  </si>
  <si>
    <t>Snoqualmie River</t>
  </si>
  <si>
    <t>Housatonic River</t>
  </si>
  <si>
    <t>FirstLight CT Housatonic LLC</t>
  </si>
  <si>
    <t>Candlewood Lake, Housatonic River</t>
  </si>
  <si>
    <t>Taum Sauk Pumped Storage</t>
  </si>
  <si>
    <t>Ameren Missouri</t>
  </si>
  <si>
    <t>MO</t>
  </si>
  <si>
    <t>Black River (East Fork)</t>
  </si>
  <si>
    <t>Fire Mountain Lodge</t>
  </si>
  <si>
    <t>Ken Willis, Fire Mountain Lodge</t>
  </si>
  <si>
    <t>Fern Springs Creek</t>
  </si>
  <si>
    <t>Rainbow Falls</t>
  </si>
  <si>
    <t>New York State Electric &amp; Gas Company</t>
  </si>
  <si>
    <t>Au Sable River, Black Brook</t>
  </si>
  <si>
    <t>Monadnock Paper Mills</t>
  </si>
  <si>
    <t>Monadnock Paper Mills, Inc.</t>
  </si>
  <si>
    <t>Contoocook River</t>
  </si>
  <si>
    <t>Antrim Micro</t>
  </si>
  <si>
    <t>Antrim Treatment Trust</t>
  </si>
  <si>
    <t>Chateaugay High Falls</t>
  </si>
  <si>
    <t>Triton Power Company</t>
  </si>
  <si>
    <t>Chateaugay River, High Falls 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</si>
</sst>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&quot;P-&quot;General"/>
    <numFmt numFmtId="166" formatCode="mm/dd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/>
    <xf numFmtId="165" fontId="5" fillId="0" borderId="1" xfId="2" applyNumberFormat="1" applyFont="1" applyBorder="1" applyAlignment="1">
      <alignment horizontal="center" vertical="top"/>
    </xf>
    <xf numFmtId="0" fontId="5" fillId="0" borderId="1" xfId="2" applyFont="1" applyBorder="1" applyAlignment="1">
      <alignment vertical="top"/>
    </xf>
    <xf numFmtId="0" fontId="5" fillId="0" borderId="1" xfId="3" applyFont="1" applyBorder="1"/>
    <xf numFmtId="166" fontId="5" fillId="0" borderId="1" xfId="2" applyNumberFormat="1" applyFont="1" applyBorder="1" applyAlignment="1">
      <alignment horizontal="center" vertical="top"/>
    </xf>
    <xf numFmtId="3" fontId="5" fillId="0" borderId="1" xfId="2" applyNumberFormat="1" applyFont="1" applyBorder="1" applyAlignment="1">
      <alignment horizontal="center" vertical="top"/>
    </xf>
    <xf numFmtId="0" fontId="5" fillId="0" borderId="1" xfId="2" applyFont="1" applyBorder="1" applyAlignment="1">
      <alignment horizontal="center" vertical="top"/>
    </xf>
    <xf numFmtId="1" fontId="4" fillId="3" borderId="3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5" fillId="2" borderId="2" xfId="0" applyNumberFormat="1" applyFont="1" applyFill="1" applyBorder="1" applyAlignment="1" applyProtection="1">
      <alignment horizontal="center" vertical="top"/>
    </xf>
    <xf numFmtId="0" fontId="5" fillId="2" borderId="2" xfId="0" applyNumberFormat="1" applyFont="1" applyFill="1" applyBorder="1" applyAlignment="1" applyProtection="1">
      <alignment vertical="top"/>
    </xf>
    <xf numFmtId="0" fontId="5" fillId="2" borderId="2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vertical="top"/>
    </xf>
    <xf numFmtId="14" fontId="4" fillId="3" borderId="4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5" fillId="0" borderId="0" xfId="2" applyFont="1" applyAlignment="1">
      <alignment vertical="top"/>
    </xf>
    <xf numFmtId="0" fontId="2" fillId="0" borderId="0" xfId="0" applyFont="1"/>
    <xf numFmtId="14" fontId="2" fillId="0" borderId="0" xfId="0" applyNumberFormat="1" applyFont="1"/>
    <xf numFmtId="3" fontId="5" fillId="2" borderId="2" xfId="0" applyNumberFormat="1" applyFont="1" applyFill="1" applyBorder="1" applyAlignment="1" applyProtection="1">
      <alignment horizontal="center" vertical="top"/>
    </xf>
    <xf numFmtId="0" fontId="7" fillId="0" borderId="0" xfId="0" applyFont="1"/>
    <xf numFmtId="0" fontId="1" fillId="4" borderId="0" xfId="0" applyFont="1" applyFill="1" applyAlignment="1">
      <alignment horizontal="center"/>
    </xf>
  </cellXfs>
  <cellStyles count="4">
    <cellStyle name="Normal" xfId="0" builtinId="0"/>
    <cellStyle name="Normal_Active License_1" xfId="1" xr:uid="{9640F7F4-6B89-4ECE-8870-961B9ADA2431}"/>
    <cellStyle name="Normal_Active License_2" xfId="2" xr:uid="{E69759FC-2C89-4261-815F-FB3D2ABB6D57}"/>
    <cellStyle name="Normal_Sheet1 3" xfId="3" xr:uid="{163E89AE-5110-4BB9-98B5-5F47EA788E2E}"/>
  </cellStyles>
  <dxfs count="7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yy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fill>
        <patternFill patternType="solid">
          <fgColor theme="8" tint="0.79998168889431442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56A9AAA-AD0E-4903-B344-E98B960122FD}" name="Table3" displayName="Table3" ref="A2:K30" totalsRowCount="1" headerRowDxfId="749" headerRowBorderDxfId="748" tableBorderDxfId="747" headerRowCellStyle="Normal_Active License_1">
  <autoFilter ref="A2:K29" xr:uid="{156A9AAA-AD0E-4903-B344-E98B960122FD}"/>
  <tableColumns count="11">
    <tableColumn id="1" xr3:uid="{25A12ED6-CCC7-47D0-AF3A-D033768A54B9}" name="Project Number" totalsRowLabel="Total" dataDxfId="746" totalsRowDxfId="745" dataCellStyle="Normal_Active License_2"/>
    <tableColumn id="2" xr3:uid="{2E538285-9D30-40CF-8E58-F076D238EA54}" name="Project Name" totalsRowFunction="custom" dataDxfId="744" totalsRowDxfId="743" dataCellStyle="Normal_Active License_2">
      <totalsRowFormula>SUBTOTAL(103,Table3[Project Number])</totalsRowFormula>
    </tableColumn>
    <tableColumn id="3" xr3:uid="{4DB82B93-2FAE-4FF9-A88E-3509FD7AC9F8}" name="Licensee" dataDxfId="742" totalsRowDxfId="741" dataCellStyle="Normal_Sheet1 3"/>
    <tableColumn id="4" xr3:uid="{8FCB0ADC-B6C0-41CB-8CD3-50CF28DE56E8}" name="Issue Date" dataDxfId="740" totalsRowDxfId="739" dataCellStyle="Normal_Active License_2"/>
    <tableColumn id="5" xr3:uid="{A6AEA96F-04AB-40FF-9BA8-EDFE6B566B73}" name="Expiration Date" dataDxfId="738" totalsRowDxfId="737" dataCellStyle="Normal_Active License_2"/>
    <tableColumn id="6" xr3:uid="{5CF50CE0-1562-4029-B417-E2BFF9A31E1A}" name="File Date" dataDxfId="736" totalsRowDxfId="735" dataCellStyle="Normal_Active License_2"/>
    <tableColumn id="7" xr3:uid="{141FA405-94BE-4A58-9029-2380B2841780}" name="Authorized Capacity (kW)" dataDxfId="734" totalsRowDxfId="733" dataCellStyle="Normal_Active License_2"/>
    <tableColumn id="8" xr3:uid="{F973B7D2-33CB-4F80-A7D6-CEC9505516CC}" name="State" dataDxfId="732" totalsRowDxfId="731" dataCellStyle="Normal_Active License_2"/>
    <tableColumn id="9" xr3:uid="{203678F2-CB66-4520-96AD-83FBC8016BF4}" name="Waterways" dataDxfId="730" totalsRowDxfId="729" dataCellStyle="Normal_Active License_2"/>
    <tableColumn id="10" xr3:uid="{5D995BA6-768A-4ADB-8665-3330EB5AAD8D}" name="Description" dataDxfId="728" totalsRowDxfId="727" dataCellStyle="Normal_Active License_2"/>
    <tableColumn id="11" xr3:uid="{62FD579C-5838-40F1-9AC7-8B9C547991F7}" name="Branch" dataDxfId="726" totalsRowDxfId="72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5CEBD00-4AFD-4AE6-B3FC-3D3709DC041B}" name="Table5511" displayName="Table5511" ref="A26:K76" totalsRowCount="1" headerRowDxfId="524" headerRowBorderDxfId="523" tableBorderDxfId="522" headerRowCellStyle="Normal_Active License_1">
  <autoFilter ref="A26:K75" xr:uid="{A5CEBD00-4AFD-4AE6-B3FC-3D3709DC041B}"/>
  <tableColumns count="11">
    <tableColumn id="1" xr3:uid="{A04D335F-947E-4162-BF3F-0FA50D066257}" name="Project Number" totalsRowLabel="Total" dataDxfId="521" totalsRowDxfId="520" dataCellStyle="Normal_Active License_2"/>
    <tableColumn id="2" xr3:uid="{FA454BB8-F5F3-4A34-AB49-1B9A6BD73A37}" name="Project Name" totalsRowFunction="custom" dataDxfId="519" totalsRowDxfId="518" dataCellStyle="Normal_Active License_2">
      <totalsRowFormula>SUBTOTAL(103,Table5511[Project Number])</totalsRowFormula>
    </tableColumn>
    <tableColumn id="3" xr3:uid="{8470B5B3-1AD8-40DA-82B6-FD051F3EEDCB}" name="Licensee" dataDxfId="517" totalsRowDxfId="516" dataCellStyle="Normal_Sheet1 3"/>
    <tableColumn id="4" xr3:uid="{450062F5-EBD5-4AFC-973E-85E871A739DB}" name="Issue Date" dataDxfId="515" totalsRowDxfId="514" dataCellStyle="Normal_Active License_2"/>
    <tableColumn id="5" xr3:uid="{827BFE1F-2AEB-4572-B7EE-02AD16BC9DE7}" name="Expiration Date" dataDxfId="513" totalsRowDxfId="512" dataCellStyle="Normal_Active License_2"/>
    <tableColumn id="6" xr3:uid="{EA565AF6-EBC4-4A81-BCD1-9A5F0878DFF4}" name="NOI Date" dataDxfId="511" totalsRowDxfId="510" dataCellStyle="Normal_Active License_2"/>
    <tableColumn id="7" xr3:uid="{7F5963DF-6C4F-419A-92B3-5A09AFFA3A83}" name="Authorized Capacity (kW)" dataDxfId="509" totalsRowDxfId="508" dataCellStyle="Normal_Active License_2"/>
    <tableColumn id="8" xr3:uid="{6AAE42F1-928B-41FC-9653-96A5E2F951D1}" name="State" dataDxfId="507" totalsRowDxfId="506" dataCellStyle="Normal_Active License_2"/>
    <tableColumn id="9" xr3:uid="{ACC54F03-374A-4709-B810-8D7C195E3C02}" name="Waterways" dataDxfId="505" totalsRowDxfId="504" dataCellStyle="Normal_Active License_2"/>
    <tableColumn id="10" xr3:uid="{5D7596CA-9B6A-4CEB-8445-0968D542AA1D}" name="Description" dataDxfId="503" totalsRowDxfId="502" dataCellStyle="Normal_Active License_2"/>
    <tableColumn id="11" xr3:uid="{AA8DC8E2-DB66-42B4-B284-DF7627E5639F}" name="Branch" dataDxfId="501" totalsRowDxfId="50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E040779-ABC8-4451-8B7B-13C22BE68A0D}" name="Table3212" displayName="Table3212" ref="A2:K36" totalsRowCount="1" headerRowDxfId="499" headerRowBorderDxfId="498" tableBorderDxfId="497" headerRowCellStyle="Normal_Active License_1">
  <autoFilter ref="A2:K35" xr:uid="{BE040779-ABC8-4451-8B7B-13C22BE68A0D}"/>
  <tableColumns count="11">
    <tableColumn id="1" xr3:uid="{07D210D6-8DBF-47A5-94BC-50C18CCE47E3}" name="Project Number" totalsRowLabel="Total" dataDxfId="496" totalsRowDxfId="495" dataCellStyle="Normal_Active License_2"/>
    <tableColumn id="2" xr3:uid="{B3B22F27-2705-4657-9E2C-5179542CAB3C}" name="Project Name" totalsRowFunction="custom" dataDxfId="494" totalsRowDxfId="493" dataCellStyle="Normal_Active License_2">
      <totalsRowFormula>SUBTOTAL(103,Table3212[Project Number])</totalsRowFormula>
    </tableColumn>
    <tableColumn id="3" xr3:uid="{073DE750-C225-489D-9400-1B2F1D90C971}" name="Licensee" dataDxfId="492" totalsRowDxfId="491" dataCellStyle="Normal_Sheet1 3"/>
    <tableColumn id="4" xr3:uid="{E6884F3F-A186-4188-A17B-8409F7E6D6B7}" name="Issue Date" dataDxfId="490" totalsRowDxfId="489" dataCellStyle="Normal_Active License_2"/>
    <tableColumn id="5" xr3:uid="{D84C207B-C91A-48BD-8514-7922BA5C252A}" name="Expiration Date" dataDxfId="488" totalsRowDxfId="487" dataCellStyle="Normal_Active License_2"/>
    <tableColumn id="6" xr3:uid="{5E258B63-5A62-4A02-B6DE-974D3C7C1759}" name="File Date" dataDxfId="486" totalsRowDxfId="485" dataCellStyle="Normal_Active License_2"/>
    <tableColumn id="7" xr3:uid="{88268472-EA22-4A46-B968-96280110EADA}" name="Authorized Capacity (kW)" dataDxfId="484" totalsRowDxfId="483" dataCellStyle="Normal_Active License_2"/>
    <tableColumn id="8" xr3:uid="{706861FC-C06D-47FF-9FAF-34AE6C39FB53}" name="State" dataDxfId="482" totalsRowDxfId="481" dataCellStyle="Normal_Active License_2"/>
    <tableColumn id="9" xr3:uid="{ED89A424-FEB5-4C2B-9E99-016131C844CC}" name="Waterways" dataDxfId="480" totalsRowDxfId="479" dataCellStyle="Normal_Active License_2"/>
    <tableColumn id="10" xr3:uid="{E0E15E70-541F-4FB1-8DF7-BA76F4F22DC7}" name="Description" dataDxfId="478" totalsRowDxfId="477" dataCellStyle="Normal_Active License_2"/>
    <tableColumn id="11" xr3:uid="{472703A8-43BC-4676-A1A3-67F6285B4BAE}" name="Branch" dataDxfId="476" totalsRowDxfId="47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076AC76-87F4-432B-84EC-654451FE81E7}" name="Table5513" displayName="Table5513" ref="A40:K94" totalsRowCount="1" headerRowDxfId="474" headerRowBorderDxfId="473" tableBorderDxfId="472" headerRowCellStyle="Normal_Active License_1">
  <autoFilter ref="A40:K93" xr:uid="{5076AC76-87F4-432B-84EC-654451FE81E7}"/>
  <tableColumns count="11">
    <tableColumn id="1" xr3:uid="{FFB17F86-D2A9-43AD-BADD-53019DA72487}" name="Project Number" totalsRowLabel="Total" dataDxfId="471" totalsRowDxfId="470" dataCellStyle="Normal_Active License_2"/>
    <tableColumn id="2" xr3:uid="{FA6172B2-83CD-497D-8AB7-06C4C25C10C7}" name="Project Name" totalsRowFunction="custom" dataDxfId="469" totalsRowDxfId="468" dataCellStyle="Normal_Active License_2">
      <totalsRowFormula>SUBTOTAL(103,Table5513[Project Number])</totalsRowFormula>
    </tableColumn>
    <tableColumn id="3" xr3:uid="{DF6183D7-CDE2-4D62-B4A4-D6C2CE2F45A3}" name="Licensee" dataDxfId="467" totalsRowDxfId="466" dataCellStyle="Normal_Sheet1 3"/>
    <tableColumn id="4" xr3:uid="{958A9626-4EBC-499A-B131-D03C83D6D911}" name="Issue Date" dataDxfId="465" totalsRowDxfId="464" dataCellStyle="Normal_Active License_2"/>
    <tableColumn id="5" xr3:uid="{2E0AB7C7-FE83-4080-B8EE-7711B17DA9B1}" name="Expiration Date" dataDxfId="463" totalsRowDxfId="462" dataCellStyle="Normal_Active License_2"/>
    <tableColumn id="6" xr3:uid="{AAD7EE7F-D910-4826-827A-2F7B65DFCFBC}" name="NOI Date" dataDxfId="461" totalsRowDxfId="460" dataCellStyle="Normal_Active License_2"/>
    <tableColumn id="7" xr3:uid="{B79CE91A-FCA8-4A3D-998D-56C6F33E650C}" name="Authorized Capacity (kW)" dataDxfId="459" totalsRowDxfId="458" dataCellStyle="Normal_Active License_2"/>
    <tableColumn id="8" xr3:uid="{2EABA1B9-DBFB-47DE-870C-64E7DA5BA82F}" name="State" dataDxfId="457" totalsRowDxfId="456" dataCellStyle="Normal_Active License_2"/>
    <tableColumn id="9" xr3:uid="{4AEA0D65-9ACA-4C02-B442-75F0E01E25D9}" name="Waterways" dataDxfId="455" totalsRowDxfId="454" dataCellStyle="Normal_Active License_2"/>
    <tableColumn id="10" xr3:uid="{C75AC158-9F42-41C3-94C2-26A285773E24}" name="Description" dataDxfId="453" totalsRowDxfId="452" dataCellStyle="Normal_Active License_2"/>
    <tableColumn id="11" xr3:uid="{9F851283-05A8-460F-8334-8A27B60C4D42}" name="Branch" dataDxfId="451" totalsRowDxfId="45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3AE12E2-3D9B-4959-95CE-B8CB89E74562}" name="Table3214" displayName="Table3214" ref="A2:K50" totalsRowCount="1" headerRowDxfId="449" headerRowBorderDxfId="448" tableBorderDxfId="447" headerRowCellStyle="Normal_Active License_1">
  <autoFilter ref="A2:K49" xr:uid="{B3AE12E2-3D9B-4959-95CE-B8CB89E74562}"/>
  <tableColumns count="11">
    <tableColumn id="1" xr3:uid="{8B7BF736-9B04-46D7-88CE-E9B2F42C6E28}" name="Project Number" totalsRowLabel="Total" dataDxfId="446" totalsRowDxfId="445" dataCellStyle="Normal_Active License_2"/>
    <tableColumn id="2" xr3:uid="{EE8F7A92-669F-4769-BDC6-8272FA451399}" name="Project Name" totalsRowFunction="custom" dataDxfId="444" totalsRowDxfId="443" dataCellStyle="Normal_Active License_2">
      <totalsRowFormula>SUBTOTAL(103,Table3214[Project Number])</totalsRowFormula>
    </tableColumn>
    <tableColumn id="3" xr3:uid="{7038D744-0E75-46FC-8535-D814DEEF231D}" name="Licensee" dataDxfId="442" totalsRowDxfId="441" dataCellStyle="Normal_Sheet1 3"/>
    <tableColumn id="4" xr3:uid="{B5BC0BD9-2315-430D-93DD-173BD2230F6C}" name="Issue Date" dataDxfId="440" totalsRowDxfId="439" dataCellStyle="Normal_Active License_2"/>
    <tableColumn id="5" xr3:uid="{D04BDBC2-B5C3-4E44-8D65-4594DA38145B}" name="Expiration Date" dataDxfId="438" totalsRowDxfId="437" dataCellStyle="Normal_Active License_2"/>
    <tableColumn id="6" xr3:uid="{3F1BF138-B7D9-41AD-9532-6D3A6006D2A8}" name="File Date" dataDxfId="436" totalsRowDxfId="435" dataCellStyle="Normal_Active License_2"/>
    <tableColumn id="7" xr3:uid="{9A3435DD-7335-4FA9-9FB1-B565F5BDBDB2}" name="Authorized Capacity (kW)" dataDxfId="434" totalsRowDxfId="433" dataCellStyle="Normal_Active License_2"/>
    <tableColumn id="8" xr3:uid="{437C0AE2-24F3-4718-984F-76E7308C6387}" name="State" dataDxfId="432" totalsRowDxfId="431" dataCellStyle="Normal_Active License_2"/>
    <tableColumn id="9" xr3:uid="{9ADBD1DE-ABCE-415E-BBC2-9E97036C1CAB}" name="Waterways" dataDxfId="430" totalsRowDxfId="429" dataCellStyle="Normal_Active License_2"/>
    <tableColumn id="10" xr3:uid="{DA6BBD2B-8827-45D8-9026-014E26B81BAB}" name="Description" dataDxfId="428" totalsRowDxfId="427" dataCellStyle="Normal_Active License_2"/>
    <tableColumn id="11" xr3:uid="{415CDECC-27C4-4526-9D28-8E105D02C143}" name="Branch" dataDxfId="426" totalsRowDxfId="425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D6328D1-4A48-47DF-9E58-B85F8B5B731A}" name="Table5515" displayName="Table5515" ref="A54:K102" totalsRowCount="1" headerRowDxfId="424" headerRowBorderDxfId="423" tableBorderDxfId="422" headerRowCellStyle="Normal_Active License_1">
  <autoFilter ref="A54:K101" xr:uid="{FD6328D1-4A48-47DF-9E58-B85F8B5B731A}"/>
  <tableColumns count="11">
    <tableColumn id="1" xr3:uid="{27B36321-C714-4F76-BE06-1B54EF7BDD51}" name="Project Number" totalsRowLabel="Total" dataDxfId="421" totalsRowDxfId="420" dataCellStyle="Normal_Active License_2"/>
    <tableColumn id="2" xr3:uid="{C6F24F0C-DEBC-41DC-8677-D7FE539D7D80}" name="Project Name" totalsRowFunction="custom" dataDxfId="419" totalsRowDxfId="418" dataCellStyle="Normal_Active License_2">
      <totalsRowFormula>SUBTOTAL(103,Table5515[Project Number])</totalsRowFormula>
    </tableColumn>
    <tableColumn id="3" xr3:uid="{6F95169B-A1D7-4593-B741-811C83EB5562}" name="Licensee" dataDxfId="417" totalsRowDxfId="416" dataCellStyle="Normal_Sheet1 3"/>
    <tableColumn id="4" xr3:uid="{0460FE35-5833-43EA-9051-2379FF854649}" name="Issue Date" dataDxfId="415" totalsRowDxfId="414" dataCellStyle="Normal_Active License_2"/>
    <tableColumn id="5" xr3:uid="{052A2C79-923E-48A6-A270-3B68C9308A94}" name="Expiration Date" dataDxfId="413" totalsRowDxfId="412" dataCellStyle="Normal_Active License_2"/>
    <tableColumn id="6" xr3:uid="{3A822734-9911-4E34-B7DF-72CE12F0E6DB}" name="NOI Date" dataDxfId="411" totalsRowDxfId="410" dataCellStyle="Normal_Active License_2"/>
    <tableColumn id="7" xr3:uid="{4B399862-F593-4CCF-848E-C20EF6C54A9B}" name="Authorized Capacity (kW)" dataDxfId="409" totalsRowDxfId="408" dataCellStyle="Normal_Active License_2"/>
    <tableColumn id="8" xr3:uid="{FA4A883B-088C-4CB0-B6E9-A7B480989F33}" name="State" dataDxfId="407" totalsRowDxfId="406" dataCellStyle="Normal_Active License_2"/>
    <tableColumn id="9" xr3:uid="{8A91FB9F-7753-472E-B0F7-A7590218A093}" name="Waterways" dataDxfId="405" totalsRowDxfId="404" dataCellStyle="Normal_Active License_2"/>
    <tableColumn id="10" xr3:uid="{19743D97-F2DE-4226-824A-248701A33A6E}" name="Description" dataDxfId="403" totalsRowDxfId="402" dataCellStyle="Normal_Active License_2"/>
    <tableColumn id="11" xr3:uid="{4A629545-CDA9-4F05-ABBD-B8473CB7AF09}" name="Branch" dataDxfId="401" totalsRowDxfId="400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686111A-23FE-42C5-9B4F-A5296CF7A361}" name="Table3216" displayName="Table3216" ref="A2:K52" totalsRowCount="1" headerRowDxfId="399" headerRowBorderDxfId="398" tableBorderDxfId="397" headerRowCellStyle="Normal_Active License_1">
  <autoFilter ref="A2:K51" xr:uid="{A686111A-23FE-42C5-9B4F-A5296CF7A361}"/>
  <tableColumns count="11">
    <tableColumn id="1" xr3:uid="{3FA7478E-CBD5-4309-8048-49C5442F6041}" name="Project Number" totalsRowLabel="Total" dataDxfId="396" totalsRowDxfId="395" dataCellStyle="Normal_Active License_2"/>
    <tableColumn id="2" xr3:uid="{C410F72F-9085-41CB-8598-0A15CB5F4908}" name="Project Name" totalsRowFunction="custom" dataDxfId="394" totalsRowDxfId="393" dataCellStyle="Normal_Active License_2">
      <totalsRowFormula>SUBTOTAL(103,Table3216[Project Number])</totalsRowFormula>
    </tableColumn>
    <tableColumn id="3" xr3:uid="{D6D66ED1-3405-4F91-B7D9-1489392F0B13}" name="Licensee" dataDxfId="392" totalsRowDxfId="391" dataCellStyle="Normal_Sheet1 3"/>
    <tableColumn id="4" xr3:uid="{533ED514-00CB-4EE7-A7E2-062045263073}" name="Issue Date" dataDxfId="390" totalsRowDxfId="389" dataCellStyle="Normal_Active License_2"/>
    <tableColumn id="5" xr3:uid="{CAA4721F-1DDB-4AE5-9DE5-93526AF3D8C9}" name="Expiration Date" dataDxfId="388" totalsRowDxfId="387" dataCellStyle="Normal_Active License_2"/>
    <tableColumn id="6" xr3:uid="{B521CA05-42AB-46A7-892F-561272189A56}" name="File Date" dataDxfId="386" totalsRowDxfId="385" dataCellStyle="Normal_Active License_2"/>
    <tableColumn id="7" xr3:uid="{438519BE-38E5-4588-B18B-07257FEC18B2}" name="Authorized Capacity (kW)" dataDxfId="384" totalsRowDxfId="383" dataCellStyle="Normal_Active License_2"/>
    <tableColumn id="8" xr3:uid="{8320BFCC-DE44-48FA-9381-0B0AE2FF7369}" name="State" dataDxfId="382" totalsRowDxfId="381" dataCellStyle="Normal_Active License_2"/>
    <tableColumn id="9" xr3:uid="{3E0720D4-8644-4045-8177-F35E4B092EDD}" name="Waterways" dataDxfId="380" totalsRowDxfId="379" dataCellStyle="Normal_Active License_2"/>
    <tableColumn id="10" xr3:uid="{15B20F05-4DED-407F-8849-D1F7FC5A896B}" name="Description" dataDxfId="378" totalsRowDxfId="377" dataCellStyle="Normal_Active License_2"/>
    <tableColumn id="11" xr3:uid="{90818C22-83DC-4020-8244-2AB0285C23F3}" name="Branch" dataDxfId="376" totalsRowDxfId="37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6A07446-B6A3-433D-99B6-DA7418B30FB7}" name="Table5517" displayName="Table5517" ref="A56:K122" totalsRowCount="1" headerRowDxfId="374" headerRowBorderDxfId="373" tableBorderDxfId="372" headerRowCellStyle="Normal_Active License_1">
  <autoFilter ref="A56:K121" xr:uid="{D6A07446-B6A3-433D-99B6-DA7418B30FB7}"/>
  <tableColumns count="11">
    <tableColumn id="1" xr3:uid="{B53ED759-2EEF-4EC6-BA10-7E1BD97CD33D}" name="Project Number" totalsRowLabel="Total" dataDxfId="371" totalsRowDxfId="370" dataCellStyle="Normal_Active License_2"/>
    <tableColumn id="2" xr3:uid="{299E5B16-4C63-45FA-8887-5200E8C4406F}" name="Project Name" totalsRowFunction="custom" dataDxfId="369" totalsRowDxfId="368" dataCellStyle="Normal_Active License_2">
      <totalsRowFormula>SUBTOTAL(103,Table5517[Project Number])</totalsRowFormula>
    </tableColumn>
    <tableColumn id="3" xr3:uid="{8D857C60-AC9F-45C4-9917-A6D7E5C5A8D0}" name="Licensee" dataDxfId="367" totalsRowDxfId="366" dataCellStyle="Normal_Sheet1 3"/>
    <tableColumn id="4" xr3:uid="{0EBDE593-A792-4F82-84B2-C5074FD1903D}" name="Issue Date" dataDxfId="365" totalsRowDxfId="364" dataCellStyle="Normal_Active License_2"/>
    <tableColumn id="5" xr3:uid="{D1884A0C-93B1-48A0-8407-45C0E823F7ED}" name="Expiration Date" dataDxfId="363" totalsRowDxfId="362" dataCellStyle="Normal_Active License_2"/>
    <tableColumn id="6" xr3:uid="{DA8890ED-DBB3-41DD-8DAE-D54BB0983EB3}" name="NOI Date" dataDxfId="361" totalsRowDxfId="360" dataCellStyle="Normal_Active License_2"/>
    <tableColumn id="7" xr3:uid="{24FE3B45-0877-4D29-AC97-CCD98EC04493}" name="Authorized Capacity (kW)" dataDxfId="359" totalsRowDxfId="358" dataCellStyle="Normal_Active License_2"/>
    <tableColumn id="8" xr3:uid="{F1A156AF-CA32-4EBB-A3CE-93A3BEC7A280}" name="State" dataDxfId="357" totalsRowDxfId="356" dataCellStyle="Normal_Active License_2"/>
    <tableColumn id="9" xr3:uid="{E97D5AE0-6A23-42F3-88B1-CA7E94FAFEF9}" name="Waterways" dataDxfId="355" totalsRowDxfId="354" dataCellStyle="Normal_Active License_2"/>
    <tableColumn id="10" xr3:uid="{0441D232-3B33-4E3F-B03B-611A9A1A198C}" name="Description" dataDxfId="353" totalsRowDxfId="352" dataCellStyle="Normal_Active License_2"/>
    <tableColumn id="11" xr3:uid="{E2FF6471-7A23-4B80-B2C6-CB6F41ED1E0F}" name="Branch" dataDxfId="351" totalsRowDxfId="350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52B1D8A-AC73-48F7-AFF9-9C93DAA6E08F}" name="Table3218" displayName="Table3218" ref="A2:K56" totalsRowCount="1" headerRowDxfId="349" headerRowBorderDxfId="348" tableBorderDxfId="347" headerRowCellStyle="Normal_Active License_1">
  <autoFilter ref="A2:K55" xr:uid="{E52B1D8A-AC73-48F7-AFF9-9C93DAA6E08F}"/>
  <tableColumns count="11">
    <tableColumn id="1" xr3:uid="{8587AF26-69EE-4C11-9BA2-B3ABBD58CCF7}" name="Project Number" totalsRowLabel="Total" dataDxfId="346" totalsRowDxfId="345" dataCellStyle="Normal_Active License_2"/>
    <tableColumn id="2" xr3:uid="{074FE1D5-0300-428A-BAE5-AB318C6BCD34}" name="Project Name" totalsRowFunction="custom" dataDxfId="344" totalsRowDxfId="343" dataCellStyle="Normal_Active License_2">
      <totalsRowFormula>SUBTOTAL(103,Table3218[Project Number])</totalsRowFormula>
    </tableColumn>
    <tableColumn id="3" xr3:uid="{6FF9C330-FA86-4F37-8A2B-CFCFC1AEC5E0}" name="Licensee" dataDxfId="342" totalsRowDxfId="341" dataCellStyle="Normal_Sheet1 3"/>
    <tableColumn id="4" xr3:uid="{D7B693F5-B29A-4616-B0C9-9FFFEECEA983}" name="Issue Date" dataDxfId="340" totalsRowDxfId="339" dataCellStyle="Normal_Active License_2"/>
    <tableColumn id="5" xr3:uid="{E14C842E-A2A9-4E29-BB7B-253ECADDBF8A}" name="Expiration Date" dataDxfId="338" totalsRowDxfId="337" dataCellStyle="Normal_Active License_2"/>
    <tableColumn id="6" xr3:uid="{351F753F-4516-4F7D-A57A-E8B92802F764}" name="File Date" dataDxfId="336" totalsRowDxfId="335" dataCellStyle="Normal_Active License_2"/>
    <tableColumn id="7" xr3:uid="{5F15C429-C1D7-4260-BB23-8FC6994236E1}" name="Authorized Capacity (kW)" dataDxfId="334" totalsRowDxfId="333" dataCellStyle="Normal_Active License_2"/>
    <tableColumn id="8" xr3:uid="{337248B4-DEFF-45C6-A5F5-67F66AFDA47C}" name="State" dataDxfId="332" totalsRowDxfId="331" dataCellStyle="Normal_Active License_2"/>
    <tableColumn id="9" xr3:uid="{7BBF938B-C36E-424F-9B70-7F58CE35EDB0}" name="Waterways" dataDxfId="330" totalsRowDxfId="329" dataCellStyle="Normal_Active License_2"/>
    <tableColumn id="10" xr3:uid="{1ECB1768-CDE3-46EA-A74C-391C75F711B8}" name="Description" dataDxfId="328" totalsRowDxfId="327" dataCellStyle="Normal_Active License_2"/>
    <tableColumn id="11" xr3:uid="{C80CD19C-A04E-43F8-87CB-2D7B32784778}" name="Branch" dataDxfId="326" totalsRowDxfId="32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185C184-DF91-4FC2-9533-82EF541934A9}" name="Table5519" displayName="Table5519" ref="A60:K92" totalsRowCount="1" headerRowDxfId="324" headerRowBorderDxfId="323" tableBorderDxfId="322" headerRowCellStyle="Normal_Active License_1">
  <autoFilter ref="A60:K91" xr:uid="{E185C184-DF91-4FC2-9533-82EF541934A9}"/>
  <tableColumns count="11">
    <tableColumn id="1" xr3:uid="{A93D510F-5157-48B1-8A06-13E4DEC8ECB1}" name="Project Number" totalsRowLabel="Total" dataDxfId="321" totalsRowDxfId="320" dataCellStyle="Normal_Active License_2"/>
    <tableColumn id="2" xr3:uid="{D47C3598-FF20-4003-BF02-C28FD6B58EC4}" name="Project Name" totalsRowFunction="custom" dataDxfId="319" totalsRowDxfId="318" dataCellStyle="Normal_Active License_2">
      <totalsRowFormula>SUBTOTAL(103,Table5519[Project Number])</totalsRowFormula>
    </tableColumn>
    <tableColumn id="3" xr3:uid="{F4ED5165-61EE-4F82-801E-29C35E513309}" name="Licensee" dataDxfId="317" totalsRowDxfId="316" dataCellStyle="Normal_Sheet1 3"/>
    <tableColumn id="4" xr3:uid="{648B9E46-0966-472E-9AC9-6111099AF18A}" name="Issue Date" dataDxfId="315" totalsRowDxfId="314" dataCellStyle="Normal_Active License_2"/>
    <tableColumn id="5" xr3:uid="{2009773A-C0EB-4712-B517-22A70C3058EE}" name="Expiration Date" dataDxfId="313" totalsRowDxfId="312" dataCellStyle="Normal_Active License_2"/>
    <tableColumn id="6" xr3:uid="{8395E6B1-FD9F-4253-9B00-6C82B0CF1097}" name="NOI Date" dataDxfId="311" totalsRowDxfId="310" dataCellStyle="Normal_Active License_2"/>
    <tableColumn id="7" xr3:uid="{BACFC9F1-49CF-496A-950F-3D2399B2B173}" name="Authorized Capacity (kW)" dataDxfId="309" totalsRowDxfId="308" dataCellStyle="Normal_Active License_2"/>
    <tableColumn id="8" xr3:uid="{B522AD89-EF1F-46AD-B359-C0E23AE866B5}" name="State" dataDxfId="307" totalsRowDxfId="306" dataCellStyle="Normal_Active License_2"/>
    <tableColumn id="9" xr3:uid="{61F9305D-806B-48CA-A920-0A31F7F8F090}" name="Waterways" dataDxfId="305" totalsRowDxfId="304" dataCellStyle="Normal_Active License_2"/>
    <tableColumn id="10" xr3:uid="{62D32642-CEB2-41E5-88FD-B8525A681CAF}" name="Description" dataDxfId="303" totalsRowDxfId="302" dataCellStyle="Normal_Active License_2"/>
    <tableColumn id="11" xr3:uid="{6730B1BB-BB8B-417E-80C4-3044D63E6955}" name="Branch" dataDxfId="301" totalsRowDxfId="300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00B5863-A3D9-40D0-A8F2-64AF679CA567}" name="Table3220" displayName="Table3220" ref="A2:K50" totalsRowCount="1" headerRowDxfId="299" headerRowBorderDxfId="298" tableBorderDxfId="297" headerRowCellStyle="Normal_Active License_1">
  <autoFilter ref="A2:K49" xr:uid="{900B5863-A3D9-40D0-A8F2-64AF679CA567}"/>
  <tableColumns count="11">
    <tableColumn id="1" xr3:uid="{800275D0-21C0-4978-852D-442A84B3BFB1}" name="Project Number" totalsRowLabel="Total" dataDxfId="296" totalsRowDxfId="295" dataCellStyle="Normal_Active License_2"/>
    <tableColumn id="2" xr3:uid="{B62A6B51-79A4-46E1-A98E-9AB56EB7B7F4}" name="Project Name" totalsRowFunction="custom" dataDxfId="294" totalsRowDxfId="293" dataCellStyle="Normal_Active License_2">
      <totalsRowFormula>SUBTOTAL(103,Table3220[Project Number])</totalsRowFormula>
    </tableColumn>
    <tableColumn id="3" xr3:uid="{833E2853-0877-4CA4-A7D8-3D5CA2535F97}" name="Licensee" dataDxfId="292" totalsRowDxfId="291" dataCellStyle="Normal_Sheet1 3"/>
    <tableColumn id="4" xr3:uid="{36C57030-CC93-4507-803D-61355719C36D}" name="Issue Date" dataDxfId="290" totalsRowDxfId="289" dataCellStyle="Normal_Active License_2"/>
    <tableColumn id="5" xr3:uid="{16E5D9CB-11E3-4D22-B7DD-1C881D5802A6}" name="Expiration Date" dataDxfId="288" totalsRowDxfId="287" dataCellStyle="Normal_Active License_2"/>
    <tableColumn id="6" xr3:uid="{63F36E4A-3BA8-436E-99B5-97C56E7D1E53}" name="File Date" dataDxfId="286" totalsRowDxfId="285" dataCellStyle="Normal_Active License_2"/>
    <tableColumn id="7" xr3:uid="{93B8EB45-E56C-497D-ADC9-925939534DD0}" name="Authorized Capacity (kW)" dataDxfId="284" totalsRowDxfId="283" dataCellStyle="Normal_Active License_2"/>
    <tableColumn id="8" xr3:uid="{B2692565-EE0D-4989-B384-832EA3932193}" name="State" dataDxfId="282" totalsRowDxfId="281" dataCellStyle="Normal_Active License_2"/>
    <tableColumn id="9" xr3:uid="{C3C66AEE-3B35-4950-A2A8-010218E566F2}" name="Waterways" dataDxfId="280" totalsRowDxfId="279" dataCellStyle="Normal_Active License_2"/>
    <tableColumn id="10" xr3:uid="{DD517511-1C8A-4213-ADC6-E36099B0459C}" name="Description" dataDxfId="278" totalsRowDxfId="277" dataCellStyle="Normal_Active License_2"/>
    <tableColumn id="11" xr3:uid="{EE51F38E-EBE4-4FBD-A8E0-79AF2075457B}" name="Branch" dataDxfId="276" totalsRowDxfId="27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D9B0DD3-6C48-4FCD-8EB0-D18629355B45}" name="Table5533" displayName="Table5533" ref="A34:K50" totalsRowCount="1" headerRowDxfId="724" headerRowBorderDxfId="723" tableBorderDxfId="722" headerRowCellStyle="Normal_Active License_1">
  <autoFilter ref="A34:K49" xr:uid="{FD9B0DD3-6C48-4FCD-8EB0-D18629355B45}"/>
  <tableColumns count="11">
    <tableColumn id="1" xr3:uid="{48BC702F-FF39-490D-B3FE-0743C71ECF1B}" name="Project Number" totalsRowLabel="Total" dataDxfId="721" totalsRowDxfId="720" dataCellStyle="Normal_Active License_2"/>
    <tableColumn id="2" xr3:uid="{D35569F9-012D-4DFD-9963-B68976D17EC2}" name="Project Name" totalsRowFunction="custom" dataDxfId="719" totalsRowDxfId="718" dataCellStyle="Normal_Active License_2">
      <totalsRowFormula>SUBTOTAL(103,Table5533[Project Number])</totalsRowFormula>
    </tableColumn>
    <tableColumn id="3" xr3:uid="{D4D539A8-DF37-41F1-87C7-09ACEAF2DE8E}" name="Licensee" dataDxfId="717" totalsRowDxfId="716" dataCellStyle="Normal_Sheet1 3"/>
    <tableColumn id="4" xr3:uid="{14C4E006-FD9C-4B37-A780-5D15B5C9881F}" name="Issue Date" dataDxfId="715" totalsRowDxfId="714" dataCellStyle="Normal_Active License_2"/>
    <tableColumn id="5" xr3:uid="{67377597-CC4B-40E5-9B9C-099B1260276F}" name="Expiration Date" dataDxfId="713" totalsRowDxfId="712" dataCellStyle="Normal_Active License_2"/>
    <tableColumn id="6" xr3:uid="{EBF0EB1E-9B85-44C0-BC7B-97E36F165967}" name="NOI Date" dataDxfId="711" totalsRowDxfId="710" dataCellStyle="Normal_Active License_2"/>
    <tableColumn id="7" xr3:uid="{7C9B56A4-9F49-4E56-8B2C-ED77974F5B11}" name="Authorized Capacity (kW)" dataDxfId="709" totalsRowDxfId="708" dataCellStyle="Normal_Active License_2"/>
    <tableColumn id="8" xr3:uid="{538D6CAD-6F71-4F37-ABE0-7FE4A399332B}" name="State" dataDxfId="707" totalsRowDxfId="706" dataCellStyle="Normal_Active License_2"/>
    <tableColumn id="9" xr3:uid="{DC748750-2A72-4406-8509-F17FCFD89583}" name="Waterways" dataDxfId="705" totalsRowDxfId="704" dataCellStyle="Normal_Active License_2"/>
    <tableColumn id="10" xr3:uid="{2C076B14-4B76-45D9-887A-E8DE19D93543}" name="Description" dataDxfId="703" totalsRowDxfId="702" dataCellStyle="Normal_Active License_2"/>
    <tableColumn id="11" xr3:uid="{0DF98342-2EE1-4560-A11A-F5B1D4472E92}" name="Branch" dataDxfId="701" totalsRowDxfId="700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6D297D0-4249-4A3B-B57C-B3360F257681}" name="Table5521" displayName="Table5521" ref="A54:K75" totalsRowCount="1" headerRowDxfId="274" headerRowBorderDxfId="273" tableBorderDxfId="272" headerRowCellStyle="Normal_Active License_1">
  <autoFilter ref="A54:K74" xr:uid="{06D297D0-4249-4A3B-B57C-B3360F257681}"/>
  <tableColumns count="11">
    <tableColumn id="1" xr3:uid="{EF71411C-3BD9-4D19-85B2-1768760D6476}" name="Project Number" totalsRowLabel="Total" dataDxfId="271" totalsRowDxfId="270" dataCellStyle="Normal_Active License_2"/>
    <tableColumn id="2" xr3:uid="{4AC3B366-C309-4483-8492-AEE3259B0374}" name="Project Name" totalsRowFunction="custom" dataDxfId="269" totalsRowDxfId="268" dataCellStyle="Normal_Active License_2">
      <totalsRowFormula>SUBTOTAL(103,Table5521[Project Number])</totalsRowFormula>
    </tableColumn>
    <tableColumn id="3" xr3:uid="{42D56CBF-6DEB-4331-9512-86D92A57854A}" name="Licensee" dataDxfId="267" totalsRowDxfId="266" dataCellStyle="Normal_Sheet1 3"/>
    <tableColumn id="4" xr3:uid="{2E238A10-7BEA-4784-8E0A-9443B6EB6FA8}" name="Issue Date" dataDxfId="265" totalsRowDxfId="264" dataCellStyle="Normal_Active License_2"/>
    <tableColumn id="5" xr3:uid="{82B44B16-5E6E-4425-9C96-7C7757BBDD5E}" name="Expiration Date" dataDxfId="263" totalsRowDxfId="262" dataCellStyle="Normal_Active License_2"/>
    <tableColumn id="6" xr3:uid="{4249ACFE-4474-44FE-A9FF-A468CB7B6567}" name="NOI Date" dataDxfId="261" totalsRowDxfId="260" dataCellStyle="Normal_Active License_2"/>
    <tableColumn id="7" xr3:uid="{DE2C1FFA-D5B2-4020-872D-9DE94CC59FA8}" name="Authorized Capacity (kW)" dataDxfId="259" totalsRowDxfId="258" dataCellStyle="Normal_Active License_2"/>
    <tableColumn id="8" xr3:uid="{CDF8EEE1-82BC-4509-BF12-75974C32DD32}" name="State" dataDxfId="257" totalsRowDxfId="256" dataCellStyle="Normal_Active License_2"/>
    <tableColumn id="9" xr3:uid="{F7CF7A2A-78D6-4484-9901-3A7FF7624A0A}" name="Waterways" dataDxfId="255" totalsRowDxfId="254" dataCellStyle="Normal_Active License_2"/>
    <tableColumn id="10" xr3:uid="{D4E19C66-BF75-4F58-8278-BC0B7F33002B}" name="Description" dataDxfId="253" totalsRowDxfId="252" dataCellStyle="Normal_Active License_2"/>
    <tableColumn id="11" xr3:uid="{1536482E-46A1-4ABB-BC71-5DCDB698CB55}" name="Branch" dataDxfId="251" totalsRowDxfId="250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D9030E9-1401-494A-888A-966FE1E32ACB}" name="Table322022" displayName="Table322022" ref="A2:K68" totalsRowCount="1" headerRowDxfId="249" headerRowBorderDxfId="248" tableBorderDxfId="247" headerRowCellStyle="Normal_Active License_1">
  <autoFilter ref="A2:K67" xr:uid="{CD9030E9-1401-494A-888A-966FE1E32ACB}"/>
  <tableColumns count="11">
    <tableColumn id="1" xr3:uid="{E99D3F47-412A-4E24-8BEA-8EDEEAEA16E3}" name="Project Number" totalsRowLabel="Total" dataDxfId="246" totalsRowDxfId="245" dataCellStyle="Normal_Active License_2"/>
    <tableColumn id="2" xr3:uid="{0194C675-D8D1-4E63-A65F-4D273C37D8D7}" name="Project Name" totalsRowFunction="custom" dataDxfId="244" totalsRowDxfId="243" dataCellStyle="Normal_Active License_2">
      <totalsRowFormula>SUBTOTAL(103,Table322022[Project Number])</totalsRowFormula>
    </tableColumn>
    <tableColumn id="3" xr3:uid="{EA7B8832-03D8-4498-8064-8CE45B0148B0}" name="Licensee" dataDxfId="242" totalsRowDxfId="241" dataCellStyle="Normal_Sheet1 3"/>
    <tableColumn id="4" xr3:uid="{A330D307-C4AD-49AE-A5DD-C8CC4E108DD6}" name="Issue Date" dataDxfId="240" totalsRowDxfId="239" dataCellStyle="Normal_Active License_2"/>
    <tableColumn id="5" xr3:uid="{C1C506E6-5494-4825-A6BA-9334B9E7F657}" name="Expiration Date" dataDxfId="238" totalsRowDxfId="237" dataCellStyle="Normal_Active License_2"/>
    <tableColumn id="6" xr3:uid="{8D7C73AD-ED00-42B8-B667-6FDDF23C95C7}" name="File Date" dataDxfId="236" totalsRowDxfId="235" dataCellStyle="Normal_Active License_2"/>
    <tableColumn id="7" xr3:uid="{5CA8FA58-5E4D-420C-A218-AF9E3E6F4CA4}" name="Authorized Capacity (kW)" dataDxfId="234" totalsRowDxfId="233" dataCellStyle="Normal_Active License_2"/>
    <tableColumn id="8" xr3:uid="{3AE34A6E-DECC-4D48-A904-954EFCED4B25}" name="State" dataDxfId="232" totalsRowDxfId="231" dataCellStyle="Normal_Active License_2"/>
    <tableColumn id="9" xr3:uid="{67021AFF-6E15-4759-8746-E1C7EE83D88D}" name="Waterways" dataDxfId="230" totalsRowDxfId="229" dataCellStyle="Normal_Active License_2"/>
    <tableColumn id="10" xr3:uid="{65564F94-850F-4D96-AF37-5E11A7537345}" name="Description" dataDxfId="228" totalsRowDxfId="227" dataCellStyle="Normal_Active License_2"/>
    <tableColumn id="11" xr3:uid="{0A039ABA-FD00-4676-AF01-DC3AEDD016F3}" name="Branch" dataDxfId="226" totalsRowDxfId="225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08ED514-39FA-4867-A64B-776DADC7506F}" name="Table5523" displayName="Table5523" ref="A72:K105" totalsRowCount="1" headerRowDxfId="224" headerRowBorderDxfId="223" tableBorderDxfId="222" headerRowCellStyle="Normal_Active License_1">
  <autoFilter ref="A72:K104" xr:uid="{F08ED514-39FA-4867-A64B-776DADC7506F}"/>
  <tableColumns count="11">
    <tableColumn id="1" xr3:uid="{D8F738D6-1DA0-4483-A69F-920E44D425F5}" name="Project Number" totalsRowLabel="Total" dataDxfId="221" totalsRowDxfId="220" dataCellStyle="Normal_Active License_2"/>
    <tableColumn id="2" xr3:uid="{ABFF267B-4C95-4476-9D23-0C86DE0BF534}" name="Project Name" totalsRowFunction="custom" dataDxfId="219" totalsRowDxfId="218" dataCellStyle="Normal_Active License_2">
      <totalsRowFormula>SUBTOTAL(103,Table5523[Project Number])</totalsRowFormula>
    </tableColumn>
    <tableColumn id="3" xr3:uid="{C284855D-FCEC-4164-A791-184C88361A9D}" name="Licensee" dataDxfId="217" totalsRowDxfId="216" dataCellStyle="Normal_Sheet1 3"/>
    <tableColumn id="4" xr3:uid="{E23CC568-64A0-47DC-AE0C-4EA049BDC2E7}" name="Issue Date" dataDxfId="215" totalsRowDxfId="214" dataCellStyle="Normal_Active License_2"/>
    <tableColumn id="5" xr3:uid="{E6073958-6A38-4E7E-9EF3-42B4460DC128}" name="Expiration Date" dataDxfId="213" totalsRowDxfId="212" dataCellStyle="Normal_Active License_2"/>
    <tableColumn id="6" xr3:uid="{337413F1-F364-4F14-9BD2-FAAB980BE6A7}" name="NOI Date" dataDxfId="211" totalsRowDxfId="210" dataCellStyle="Normal_Active License_2"/>
    <tableColumn id="7" xr3:uid="{87986127-4A27-46E7-8BED-F202D5BF41C1}" name="Authorized Capacity (kW)" dataDxfId="209" totalsRowDxfId="208" dataCellStyle="Normal_Active License_2"/>
    <tableColumn id="8" xr3:uid="{F434963F-303B-4329-9618-BF4C9F72961A}" name="State" dataDxfId="207" totalsRowDxfId="206" dataCellStyle="Normal_Active License_2"/>
    <tableColumn id="9" xr3:uid="{871BF27D-FF4C-4A13-8921-F2EC998FEB84}" name="Waterways" dataDxfId="205" totalsRowDxfId="204" dataCellStyle="Normal_Active License_2"/>
    <tableColumn id="10" xr3:uid="{74CA3B11-80FC-49EF-8DAA-538379695B72}" name="Description" dataDxfId="203" totalsRowDxfId="202" dataCellStyle="Normal_Active License_2"/>
    <tableColumn id="11" xr3:uid="{1E5FD3F6-FA39-4E56-A8CF-0189EE6AC83B}" name="Branch" dataDxfId="201" totalsRowDxfId="200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354AB42-18B0-4D86-A848-D15705742E0E}" name="Table322024" displayName="Table322024" ref="A2:K34" totalsRowCount="1" headerRowDxfId="199" headerRowBorderDxfId="198" tableBorderDxfId="197" headerRowCellStyle="Normal_Active License_1">
  <autoFilter ref="A2:K33" xr:uid="{F354AB42-18B0-4D86-A848-D15705742E0E}"/>
  <tableColumns count="11">
    <tableColumn id="1" xr3:uid="{7A9CDBB8-8E9D-4D08-995D-5754642F5C6B}" name="Project Number" totalsRowLabel="Total" dataDxfId="196" totalsRowDxfId="195" dataCellStyle="Normal_Active License_2"/>
    <tableColumn id="2" xr3:uid="{44AA769E-13C5-445A-8CB0-45A09451D9AC}" name="Project Name" totalsRowFunction="custom" dataDxfId="194" totalsRowDxfId="193" dataCellStyle="Normal_Active License_2">
      <totalsRowFormula>SUBTOTAL(103,Table322024[Project Number])</totalsRowFormula>
    </tableColumn>
    <tableColumn id="3" xr3:uid="{3FDDB1FD-BCF8-4095-A30B-334AD00E01E9}" name="Licensee" dataDxfId="192" totalsRowDxfId="191" dataCellStyle="Normal_Sheet1 3"/>
    <tableColumn id="4" xr3:uid="{DBF71D5B-1DD6-4AAF-9D72-4B04778182CF}" name="Issue Date" dataDxfId="190" totalsRowDxfId="189" dataCellStyle="Normal_Active License_2"/>
    <tableColumn id="5" xr3:uid="{3C195F02-E777-4F98-A20A-B61E550F273F}" name="Expiration Date" dataDxfId="188" totalsRowDxfId="187" dataCellStyle="Normal_Active License_2"/>
    <tableColumn id="6" xr3:uid="{E9D6B5E9-592D-41BC-AE63-BD9CC8899ACB}" name="File Date" dataDxfId="186" totalsRowDxfId="185" dataCellStyle="Normal_Active License_2"/>
    <tableColumn id="7" xr3:uid="{F39157A4-1E4C-4781-A3AA-E38D80B6193D}" name="Authorized Capacity (kW)" dataDxfId="184" totalsRowDxfId="183" dataCellStyle="Normal_Active License_2"/>
    <tableColumn id="8" xr3:uid="{881697EB-D9F7-4B80-9AEB-B45AE062301C}" name="State" dataDxfId="182" totalsRowDxfId="181" dataCellStyle="Normal_Active License_2"/>
    <tableColumn id="9" xr3:uid="{2C69038F-94AA-4704-8562-2685C9474FE4}" name="Waterways" dataDxfId="180" totalsRowDxfId="179" dataCellStyle="Normal_Active License_2"/>
    <tableColumn id="10" xr3:uid="{E67B6A80-36FE-472A-8266-C1C7F432A3E6}" name="Description" dataDxfId="178" totalsRowDxfId="177" dataCellStyle="Normal_Active License_2"/>
    <tableColumn id="11" xr3:uid="{F1097EB4-315D-4218-AF9C-C61A8497FF7D}" name="Branch" dataDxfId="176" totalsRowDxfId="175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AF2C799-B86A-4A50-B5B4-BA5551462CF3}" name="Table5525" displayName="Table5525" ref="A38:K58" totalsRowCount="1" headerRowDxfId="174" headerRowBorderDxfId="173" tableBorderDxfId="172" headerRowCellStyle="Normal_Active License_1">
  <autoFilter ref="A38:K57" xr:uid="{6AF2C799-B86A-4A50-B5B4-BA5551462CF3}"/>
  <tableColumns count="11">
    <tableColumn id="1" xr3:uid="{7DCF21B0-6ABD-47D1-A67C-3C8693AF6914}" name="Project Number" totalsRowLabel="Total" dataDxfId="171" totalsRowDxfId="170" dataCellStyle="Normal_Active License_2"/>
    <tableColumn id="2" xr3:uid="{4660F166-583C-42DB-953B-55CEEDFE53AD}" name="Project Name" totalsRowFunction="custom" dataDxfId="169" totalsRowDxfId="168" dataCellStyle="Normal_Active License_2">
      <totalsRowFormula>SUBTOTAL(103,Table5525[Project Number])</totalsRowFormula>
    </tableColumn>
    <tableColumn id="3" xr3:uid="{47199E1F-F163-4971-9BC2-5BB27120B4B0}" name="Licensee" dataDxfId="167" totalsRowDxfId="166" dataCellStyle="Normal_Sheet1 3"/>
    <tableColumn id="4" xr3:uid="{12974480-C8A7-4C87-8332-30CD379E13AD}" name="Issue Date" dataDxfId="165" totalsRowDxfId="164" dataCellStyle="Normal_Active License_2"/>
    <tableColumn id="5" xr3:uid="{4C9CBFA3-9E64-43C9-AAA1-889EC011FBC6}" name="Expiration Date" dataDxfId="163" totalsRowDxfId="162" dataCellStyle="Normal_Active License_2"/>
    <tableColumn id="6" xr3:uid="{B4E735B9-F4C8-4365-B13D-3513AC86A7C7}" name="NOI Date" dataDxfId="161" totalsRowDxfId="160" dataCellStyle="Normal_Active License_2"/>
    <tableColumn id="7" xr3:uid="{8D70DD93-5880-4E78-A1E6-282DA5A0C9DA}" name="Authorized Capacity (kW)" dataDxfId="159" totalsRowDxfId="158" dataCellStyle="Normal_Active License_2"/>
    <tableColumn id="8" xr3:uid="{77C6B7A7-90C6-4FD9-A115-3A5A90EB3A22}" name="State" dataDxfId="157" totalsRowDxfId="156" dataCellStyle="Normal_Active License_2"/>
    <tableColumn id="9" xr3:uid="{79544584-7EA6-45AF-A1F8-3AE7DF37E12F}" name="Waterways" dataDxfId="155" totalsRowDxfId="154" dataCellStyle="Normal_Active License_2"/>
    <tableColumn id="10" xr3:uid="{745C7020-DDC1-4BF2-A7D4-05931BE9DCAA}" name="Description" dataDxfId="153" totalsRowDxfId="152" dataCellStyle="Normal_Active License_2"/>
    <tableColumn id="11" xr3:uid="{26A81ACC-4633-4793-B527-55673F90D9A9}" name="Branch" dataDxfId="151" totalsRowDxfId="150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AD6F3F9-6AA0-4ADB-BDA9-3E26DC69D80A}" name="Table322026" displayName="Table322026" ref="A2:K23" totalsRowCount="1" headerRowDxfId="149" headerRowBorderDxfId="148" tableBorderDxfId="147" headerRowCellStyle="Normal_Active License_1">
  <autoFilter ref="A2:K22" xr:uid="{CAD6F3F9-6AA0-4ADB-BDA9-3E26DC69D80A}"/>
  <tableColumns count="11">
    <tableColumn id="1" xr3:uid="{F86A0F79-C8BD-44C6-AB3E-E909A1EAE1AD}" name="Project Number" totalsRowLabel="Total" dataDxfId="146" totalsRowDxfId="145" dataCellStyle="Normal_Active License_2"/>
    <tableColumn id="2" xr3:uid="{24074A55-D92D-4EAF-9499-B3763F21E56D}" name="Project Name" totalsRowFunction="custom" dataDxfId="144" totalsRowDxfId="143" dataCellStyle="Normal_Active License_2">
      <totalsRowFormula>SUBTOTAL(103,Table322026[Project Number])</totalsRowFormula>
    </tableColumn>
    <tableColumn id="3" xr3:uid="{3AB54C6A-789B-4153-8F83-88C6BC20DDEF}" name="Licensee" dataDxfId="142" totalsRowDxfId="141" dataCellStyle="Normal_Sheet1 3"/>
    <tableColumn id="4" xr3:uid="{26D3DF5F-2AF4-45DF-A87A-68A0395FEA00}" name="Issue Date" dataDxfId="140" totalsRowDxfId="139" dataCellStyle="Normal_Active License_2"/>
    <tableColumn id="5" xr3:uid="{5A3CC802-D09B-47D8-AB4A-96231B71F240}" name="Expiration Date" dataDxfId="138" totalsRowDxfId="137" dataCellStyle="Normal_Active License_2"/>
    <tableColumn id="6" xr3:uid="{DD8968FE-F75C-49D3-B3A4-1311A432A236}" name="File Date" dataDxfId="136" totalsRowDxfId="135" dataCellStyle="Normal_Active License_2"/>
    <tableColumn id="7" xr3:uid="{4879A861-0B4E-4596-B8DF-F25A5B0F8C10}" name="Authorized Capacity (kW)" dataDxfId="134" totalsRowDxfId="133" dataCellStyle="Normal_Active License_2"/>
    <tableColumn id="8" xr3:uid="{73B19703-8EB2-4735-9017-B33848B906B4}" name="State" dataDxfId="132" totalsRowDxfId="131" dataCellStyle="Normal_Active License_2"/>
    <tableColumn id="9" xr3:uid="{0AD62155-85BF-4CC5-AE1C-3DC8524303FC}" name="Waterways" dataDxfId="130" totalsRowDxfId="129" dataCellStyle="Normal_Active License_2"/>
    <tableColumn id="10" xr3:uid="{BAC5A2F4-14B2-4D12-BD07-809F07ACD2BF}" name="Description" dataDxfId="128" totalsRowDxfId="127" dataCellStyle="Normal_Active License_2"/>
    <tableColumn id="11" xr3:uid="{BCE9C364-6506-4DEB-8481-4DE8703B665C}" name="Branch" dataDxfId="126" totalsRowDxfId="125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411D8F4-1511-4090-A84D-74A4943AC157}" name="Table5527" displayName="Table5527" ref="A27:K57" totalsRowCount="1" headerRowDxfId="124" headerRowBorderDxfId="123" tableBorderDxfId="122" headerRowCellStyle="Normal_Active License_1">
  <autoFilter ref="A27:K56" xr:uid="{8411D8F4-1511-4090-A84D-74A4943AC157}"/>
  <tableColumns count="11">
    <tableColumn id="1" xr3:uid="{96A58986-6C6D-420B-807B-7DA5673298EB}" name="Project Number" totalsRowLabel="Total" dataDxfId="121" totalsRowDxfId="120" dataCellStyle="Normal_Active License_2"/>
    <tableColumn id="2" xr3:uid="{0908E26A-40E6-4393-8369-390D23AEFB85}" name="Project Name" totalsRowFunction="custom" dataDxfId="119" totalsRowDxfId="118" dataCellStyle="Normal_Active License_2">
      <totalsRowFormula>SUBTOTAL(103,Table5527[Project Number])</totalsRowFormula>
    </tableColumn>
    <tableColumn id="3" xr3:uid="{E3407376-76AA-4698-931E-1F8E34F15923}" name="Licensee" dataDxfId="117" totalsRowDxfId="116" dataCellStyle="Normal_Sheet1 3"/>
    <tableColumn id="4" xr3:uid="{4B9D0D91-E469-4CBC-99DA-CCB17330903F}" name="Issue Date" dataDxfId="115" totalsRowDxfId="114" dataCellStyle="Normal_Active License_2"/>
    <tableColumn id="5" xr3:uid="{E6B50071-F371-4C7D-A00F-CA3FA26DC661}" name="Expiration Date" dataDxfId="113" totalsRowDxfId="112" dataCellStyle="Normal_Active License_2"/>
    <tableColumn id="6" xr3:uid="{EE544C8F-92EC-4AAD-BA56-5D51236BAB77}" name="NOI Date" dataDxfId="111" totalsRowDxfId="110" dataCellStyle="Normal_Active License_2"/>
    <tableColumn id="7" xr3:uid="{53D44E4D-CD4E-45D8-B1FD-EF6710587A5C}" name="Authorized Capacity (kW)" dataDxfId="109" totalsRowDxfId="108" dataCellStyle="Normal_Active License_2"/>
    <tableColumn id="8" xr3:uid="{F3C69AE7-23A8-4CEE-BAAF-C2E04F2018AF}" name="State" dataDxfId="107" totalsRowDxfId="106" dataCellStyle="Normal_Active License_2"/>
    <tableColumn id="9" xr3:uid="{C51BA31E-EA31-4CE4-9EF3-455248DAFE93}" name="Waterways" dataDxfId="105" totalsRowDxfId="104" dataCellStyle="Normal_Active License_2"/>
    <tableColumn id="10" xr3:uid="{E5A2C853-2044-4B2F-95DA-58751E7AAE00}" name="Description" dataDxfId="103" totalsRowDxfId="102" dataCellStyle="Normal_Active License_2"/>
    <tableColumn id="11" xr3:uid="{5D2CC974-887E-4F1A-811C-1CEE4E5BE910}" name="Branch" dataDxfId="101" totalsRowDxfId="100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89E38A6-1232-4295-A99F-80AA123E046D}" name="Table322028" displayName="Table322028" ref="A2:K35" totalsRowCount="1" headerRowDxfId="99" headerRowBorderDxfId="98" tableBorderDxfId="97" headerRowCellStyle="Normal_Active License_1">
  <autoFilter ref="A2:K34" xr:uid="{A89E38A6-1232-4295-A99F-80AA123E046D}"/>
  <tableColumns count="11">
    <tableColumn id="1" xr3:uid="{2237DCD9-26BB-47B1-B01A-FA6B7F21BC59}" name="Project Number" totalsRowLabel="Total" dataDxfId="96" totalsRowDxfId="95" dataCellStyle="Normal_Active License_2"/>
    <tableColumn id="2" xr3:uid="{178C434C-98B3-4FCA-A461-B6EBA4DB3F39}" name="Project Name" totalsRowFunction="custom" dataDxfId="94" totalsRowDxfId="93" dataCellStyle="Normal_Active License_2">
      <totalsRowFormula>SUBTOTAL(103,Table322028[Project Number])</totalsRowFormula>
    </tableColumn>
    <tableColumn id="3" xr3:uid="{FD1064DC-616F-45A9-A3E1-CEB8411733B5}" name="Licensee" dataDxfId="92" totalsRowDxfId="91" dataCellStyle="Normal_Sheet1 3"/>
    <tableColumn id="4" xr3:uid="{BFF0D5AF-191C-477D-956B-BB4FF09E0989}" name="Issue Date" dataDxfId="90" totalsRowDxfId="89" dataCellStyle="Normal_Active License_2"/>
    <tableColumn id="5" xr3:uid="{E9CC5B39-9ABC-45B6-8ABD-9CFE8D4D2C9D}" name="Expiration Date" dataDxfId="88" totalsRowDxfId="87" dataCellStyle="Normal_Active License_2"/>
    <tableColumn id="6" xr3:uid="{58F20CA3-5EAD-4836-88FC-624B392C6376}" name="File Date" dataDxfId="86" totalsRowDxfId="85" dataCellStyle="Normal_Active License_2"/>
    <tableColumn id="7" xr3:uid="{3EFE3C15-8EB1-48FA-BA5E-B8F75CC7314E}" name="Authorized Capacity (kW)" dataDxfId="84" totalsRowDxfId="83" dataCellStyle="Normal_Active License_2"/>
    <tableColumn id="8" xr3:uid="{FB7AF824-B572-407B-9002-34B4ABA77A94}" name="State" dataDxfId="82" totalsRowDxfId="81" dataCellStyle="Normal_Active License_2"/>
    <tableColumn id="9" xr3:uid="{3DCA359C-EF17-4557-BB7F-633FF03515F5}" name="Waterways" dataDxfId="80" totalsRowDxfId="79" dataCellStyle="Normal_Active License_2"/>
    <tableColumn id="10" xr3:uid="{F1713634-25A5-42E7-8D02-F6D65156984D}" name="Description" dataDxfId="78" totalsRowDxfId="77" dataCellStyle="Normal_Active License_2"/>
    <tableColumn id="11" xr3:uid="{E321497B-1641-4571-90BE-4DCB70ED52FD}" name="Branch" dataDxfId="76" totalsRowDxfId="75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4FDDF459-95E4-4031-B652-7AEE6B41421D}" name="Table5529" displayName="Table5529" ref="A39:K57" totalsRowCount="1" headerRowDxfId="74" headerRowBorderDxfId="73" tableBorderDxfId="72" headerRowCellStyle="Normal_Active License_1">
  <autoFilter ref="A39:K56" xr:uid="{4FDDF459-95E4-4031-B652-7AEE6B41421D}"/>
  <tableColumns count="11">
    <tableColumn id="1" xr3:uid="{293B857D-6361-49F0-ACD7-ADEF723143C2}" name="Project Number" totalsRowLabel="Total" dataDxfId="71" totalsRowDxfId="70" dataCellStyle="Normal_Active License_2"/>
    <tableColumn id="2" xr3:uid="{0F914EA8-6DA6-4679-B7CC-7CE211B5FCCB}" name="Project Name" totalsRowFunction="custom" dataDxfId="69" totalsRowDxfId="68" dataCellStyle="Normal_Active License_2">
      <totalsRowFormula>SUBTOTAL(103,Table5529[Project Number])</totalsRowFormula>
    </tableColumn>
    <tableColumn id="3" xr3:uid="{BBDE967C-21B6-491C-8180-A45630041281}" name="Licensee" dataDxfId="67" totalsRowDxfId="66" dataCellStyle="Normal_Sheet1 3"/>
    <tableColumn id="4" xr3:uid="{06DD1DDD-C1D9-4069-BF14-B9B0F10FAF13}" name="Issue Date" dataDxfId="65" totalsRowDxfId="64" dataCellStyle="Normal_Active License_2"/>
    <tableColumn id="5" xr3:uid="{3B6A36D5-7342-479E-A791-F91FC4DED6D1}" name="Expiration Date" dataDxfId="63" totalsRowDxfId="62" dataCellStyle="Normal_Active License_2"/>
    <tableColumn id="6" xr3:uid="{E7F963B3-E400-4E55-A453-AD5404C0F32F}" name="NOI Date" dataDxfId="61" totalsRowDxfId="60" dataCellStyle="Normal_Active License_2"/>
    <tableColumn id="7" xr3:uid="{9C4B6037-75AE-405A-A702-2AD84E8C6FB7}" name="Authorized Capacity (kW)" dataDxfId="59" totalsRowDxfId="58" dataCellStyle="Normal_Active License_2"/>
    <tableColumn id="8" xr3:uid="{925F9DE9-5631-4137-804B-BDC3E8971719}" name="State" dataDxfId="57" totalsRowDxfId="56" dataCellStyle="Normal_Active License_2"/>
    <tableColumn id="9" xr3:uid="{495513FE-966F-4208-9009-8570E3FABBE1}" name="Waterways" dataDxfId="55" totalsRowDxfId="54" dataCellStyle="Normal_Active License_2"/>
    <tableColumn id="10" xr3:uid="{00AAFBA8-4354-4464-817B-2A8665E8238B}" name="Description" dataDxfId="53" totalsRowDxfId="52" dataCellStyle="Normal_Active License_2"/>
    <tableColumn id="11" xr3:uid="{01BF1426-0A36-4835-A981-73408A37B02E}" name="Branch" dataDxfId="51" totalsRowDxfId="50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45506857-B408-4BD1-B300-3EFDAD2D89EE}" name="Table322030" displayName="Table322030" ref="A2:K22" totalsRowCount="1" headerRowDxfId="49" headerRowBorderDxfId="48" tableBorderDxfId="47" headerRowCellStyle="Normal_Active License_1">
  <autoFilter ref="A2:K21" xr:uid="{45506857-B408-4BD1-B300-3EFDAD2D89EE}"/>
  <tableColumns count="11">
    <tableColumn id="1" xr3:uid="{93825ECE-AAE7-4F78-BFB1-AADF74A28399}" name="Project Number" totalsRowLabel="Total" dataDxfId="46" totalsRowDxfId="45" dataCellStyle="Normal_Active License_2"/>
    <tableColumn id="2" xr3:uid="{29D00770-65A3-4149-8304-FB7CE4451963}" name="Project Name" totalsRowFunction="custom" dataDxfId="44" totalsRowDxfId="43" dataCellStyle="Normal_Active License_2">
      <totalsRowFormula>SUBTOTAL(103,Table322030[Project Number])</totalsRowFormula>
    </tableColumn>
    <tableColumn id="3" xr3:uid="{410A940F-A601-4BC7-AE66-9218A11CCDF8}" name="Licensee" dataDxfId="42" totalsRowDxfId="41" dataCellStyle="Normal_Sheet1 3"/>
    <tableColumn id="4" xr3:uid="{7E1944DF-7924-44D0-BA81-3C13EFD4D8C1}" name="Issue Date" dataDxfId="40" totalsRowDxfId="39" dataCellStyle="Normal_Active License_2"/>
    <tableColumn id="5" xr3:uid="{DBB7389B-9962-4B6F-A4C7-F29B7DEE9CDF}" name="Expiration Date" dataDxfId="38" totalsRowDxfId="37" dataCellStyle="Normal_Active License_2"/>
    <tableColumn id="6" xr3:uid="{329F4465-E806-43B5-AAD5-C286656A865A}" name="File Date" dataDxfId="36" totalsRowDxfId="35" dataCellStyle="Normal_Active License_2"/>
    <tableColumn id="7" xr3:uid="{3E84C775-FDF1-43F4-8684-E84C9409A72A}" name="Authorized Capacity (kW)" dataDxfId="34" totalsRowDxfId="33" dataCellStyle="Normal_Active License_2"/>
    <tableColumn id="8" xr3:uid="{CD3D147F-1941-4463-BE26-78846A0E7910}" name="State" dataDxfId="32" totalsRowDxfId="31" dataCellStyle="Normal_Active License_2"/>
    <tableColumn id="9" xr3:uid="{5B5517AB-F458-4B07-9B11-3AC38390921C}" name="Waterways" dataDxfId="30" totalsRowDxfId="29" dataCellStyle="Normal_Active License_2"/>
    <tableColumn id="10" xr3:uid="{B26AAFA0-F2BD-4D49-AA76-21D6E6F1D9F2}" name="Description" dataDxfId="28" totalsRowDxfId="27" dataCellStyle="Normal_Active License_2"/>
    <tableColumn id="11" xr3:uid="{9C53F396-9A33-4A50-9D07-35CB0E69D2BE}" name="Branch" dataDxfId="26" totalsRowDxfId="2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E23747-B630-47A0-865A-DCE976B626AF}" name="Table3283" displayName="Table3283" ref="A2:K17" totalsRowCount="1" headerRowDxfId="699" headerRowBorderDxfId="698" tableBorderDxfId="697" headerRowCellStyle="Normal_Active License_1">
  <autoFilter ref="A2:K16" xr:uid="{96E23747-B630-47A0-865A-DCE976B626AF}"/>
  <tableColumns count="11">
    <tableColumn id="1" xr3:uid="{6AABBB72-E195-4154-90FC-4CEA128D75F7}" name="Project Number" totalsRowLabel="Total" dataDxfId="696" totalsRowDxfId="695" dataCellStyle="Normal_Active License_2"/>
    <tableColumn id="2" xr3:uid="{2E4E3765-988E-4E47-A576-CEDFD3506034}" name="Project Name" totalsRowFunction="custom" dataDxfId="694" totalsRowDxfId="693" dataCellStyle="Normal_Active License_2">
      <totalsRowFormula>SUBTOTAL(103,Table3283[Project Number])</totalsRowFormula>
    </tableColumn>
    <tableColumn id="3" xr3:uid="{B89EAE44-5A07-4A72-85AD-F976D8ABB939}" name="Licensee" dataDxfId="692" totalsRowDxfId="691" dataCellStyle="Normal_Sheet1 3"/>
    <tableColumn id="4" xr3:uid="{2C3A32BF-FDBB-4A1C-ADCF-389ED6B2A77D}" name="Issue Date" dataDxfId="690" totalsRowDxfId="689" dataCellStyle="Normal_Active License_2"/>
    <tableColumn id="5" xr3:uid="{A69633F5-745F-4ACA-AE7A-8254F05F0D39}" name="Expiration Date" dataDxfId="688" totalsRowDxfId="687" dataCellStyle="Normal_Active License_2"/>
    <tableColumn id="6" xr3:uid="{D2C1AA19-D3E0-4E9A-B5ED-5B76CF8CF308}" name="File Date" dataDxfId="686" totalsRowDxfId="685" dataCellStyle="Normal_Active License_2"/>
    <tableColumn id="7" xr3:uid="{ACCD41AE-CF44-4B2C-B6CB-9190B7F04916}" name="Authorized Capacity (kW)" dataDxfId="684" totalsRowDxfId="683" dataCellStyle="Normal_Active License_2"/>
    <tableColumn id="8" xr3:uid="{A5547B0D-744A-4C43-9BE7-B468C47C013F}" name="State" dataDxfId="682" totalsRowDxfId="681" dataCellStyle="Normal_Active License_2"/>
    <tableColumn id="9" xr3:uid="{BE410E65-CFF3-4EFF-B824-5074310F53C3}" name="Waterways" dataDxfId="680" totalsRowDxfId="679" dataCellStyle="Normal_Active License_2"/>
    <tableColumn id="10" xr3:uid="{3B8A5F3B-316A-4091-A0A8-E843E0884E16}" name="Description" dataDxfId="678" totalsRowDxfId="677" dataCellStyle="Normal_Active License_2"/>
    <tableColumn id="11" xr3:uid="{EE6EE058-4306-4477-944E-9509AC01CB4C}" name="Branch" dataDxfId="676" totalsRowDxfId="675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8BE970F-00A8-4E56-9ED1-172A67A8A950}" name="Table5531" displayName="Table5531" ref="A26:K43" totalsRowCount="1" headerRowDxfId="24" headerRowBorderDxfId="23" tableBorderDxfId="22" headerRowCellStyle="Normal_Active License_1">
  <autoFilter ref="A26:K42" xr:uid="{C8BE970F-00A8-4E56-9ED1-172A67A8A950}"/>
  <tableColumns count="11">
    <tableColumn id="1" xr3:uid="{7710663F-37FF-4118-BAA4-FC6D6FBB097D}" name="Project Number" totalsRowLabel="Total" dataDxfId="21" totalsRowDxfId="20" dataCellStyle="Normal_Active License_2"/>
    <tableColumn id="2" xr3:uid="{11DA6781-6F67-4A46-B4F3-581280F8E70D}" name="Project Name" totalsRowFunction="custom" dataDxfId="19" totalsRowDxfId="18" dataCellStyle="Normal_Active License_2">
      <totalsRowFormula>SUBTOTAL(103,Table5531[Project Number])</totalsRowFormula>
    </tableColumn>
    <tableColumn id="3" xr3:uid="{7B1398C5-84C5-409D-BC72-880E0FBBDE37}" name="Licensee" dataDxfId="17" totalsRowDxfId="16" dataCellStyle="Normal_Sheet1 3"/>
    <tableColumn id="4" xr3:uid="{BD229B84-C80B-43DA-997C-29CE9DE55E56}" name="Issue Date" dataDxfId="15" totalsRowDxfId="14" dataCellStyle="Normal_Active License_2"/>
    <tableColumn id="5" xr3:uid="{D0556EB1-7B67-434C-A4A5-F549D1915AB1}" name="Expiration Date" dataDxfId="13" totalsRowDxfId="12" dataCellStyle="Normal_Active License_2"/>
    <tableColumn id="6" xr3:uid="{16D28E01-1A0B-49DC-B40F-257671A7FC64}" name="NOI Date" dataDxfId="11" totalsRowDxfId="10" dataCellStyle="Normal_Active License_2"/>
    <tableColumn id="7" xr3:uid="{F5B7BD67-6B7C-4166-BB6E-8E1E3D05B577}" name="Authorized Capacity (kW)" dataDxfId="9" totalsRowDxfId="8" dataCellStyle="Normal_Active License_2"/>
    <tableColumn id="8" xr3:uid="{DF68C23B-DF98-46B4-9D22-9FA3CDC8DDA4}" name="State" dataDxfId="7" totalsRowDxfId="6" dataCellStyle="Normal_Active License_2"/>
    <tableColumn id="9" xr3:uid="{099DF0BD-FFE3-40E4-9ACB-EBDAAEB2D4B5}" name="Waterways" dataDxfId="5" totalsRowDxfId="4" dataCellStyle="Normal_Active License_2"/>
    <tableColumn id="10" xr3:uid="{B949BA9F-1F55-4B54-BAB1-41FC1301578A}" name="Description" dataDxfId="3" totalsRowDxfId="2" dataCellStyle="Normal_Active License_2"/>
    <tableColumn id="11" xr3:uid="{A6646FC9-D2A6-464A-91DA-A303FBE4B8FC}" name="Branch" dataDxfId="1" totalsRow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4E79F74-0C0C-4375-802D-DBE9B96E6572}" name="Table55" displayName="Table55" ref="A21:K41" totalsRowCount="1" headerRowDxfId="674" headerRowBorderDxfId="673" tableBorderDxfId="672" headerRowCellStyle="Normal_Active License_1">
  <autoFilter ref="A21:K40" xr:uid="{04E79F74-0C0C-4375-802D-DBE9B96E6572}"/>
  <tableColumns count="11">
    <tableColumn id="1" xr3:uid="{921558DD-17EB-4A48-82D3-4DCF05495FF2}" name="Project Number" totalsRowLabel="Total" dataDxfId="671" totalsRowDxfId="670" dataCellStyle="Normal_Active License_2"/>
    <tableColumn id="2" xr3:uid="{D392DF03-E9CF-44C2-B3F8-D5F763D07818}" name="Project Name" totalsRowFunction="custom" dataDxfId="669" totalsRowDxfId="668" dataCellStyle="Normal_Active License_2">
      <totalsRowFormula>SUBTOTAL(103,Table55[Project Number])</totalsRowFormula>
    </tableColumn>
    <tableColumn id="3" xr3:uid="{1D7BE427-4748-4D93-A299-C76CA5B3473B}" name="Licensee" dataDxfId="667" totalsRowDxfId="666" dataCellStyle="Normal_Sheet1 3"/>
    <tableColumn id="4" xr3:uid="{9AF1F31B-8F37-408B-BDB4-0ED9AE4F4BA8}" name="Issue Date" dataDxfId="665" totalsRowDxfId="664" dataCellStyle="Normal_Active License_2"/>
    <tableColumn id="5" xr3:uid="{5F5365A9-A303-4191-8662-84ED91A9B8D0}" name="Expiration Date" dataDxfId="663" totalsRowDxfId="662" dataCellStyle="Normal_Active License_2"/>
    <tableColumn id="6" xr3:uid="{6435506A-1B33-4271-BB8C-7238B43E4C6D}" name="NOI Date" dataDxfId="661" totalsRowDxfId="660" dataCellStyle="Normal_Active License_2"/>
    <tableColumn id="7" xr3:uid="{4E647771-68DC-4F85-B4DC-466779BF440E}" name="Authorized Capacity (kW)" dataDxfId="659" totalsRowDxfId="658" dataCellStyle="Normal_Active License_2"/>
    <tableColumn id="8" xr3:uid="{144B04D6-14A7-4890-83B3-D8C942F38D9D}" name="State" dataDxfId="657" totalsRowDxfId="656" dataCellStyle="Normal_Active License_2"/>
    <tableColumn id="9" xr3:uid="{A34FAF5F-643A-47ED-965B-1625DADE2F5F}" name="Waterways" dataDxfId="655" totalsRowDxfId="654" dataCellStyle="Normal_Active License_2"/>
    <tableColumn id="10" xr3:uid="{F5612C5B-9D35-4AD7-90AB-CE74DF1C02B0}" name="Description" dataDxfId="653" totalsRowDxfId="652" dataCellStyle="Normal_Active License_2"/>
    <tableColumn id="11" xr3:uid="{6BE63922-BE65-4330-954E-D4AB932C6F86}" name="Branch" dataDxfId="651" totalsRowDxfId="65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6ED4FC-1C81-4B03-8387-843015F7571A}" name="Table3282" displayName="Table3282" ref="A2:K23" totalsRowCount="1" headerRowDxfId="649" headerRowBorderDxfId="648" tableBorderDxfId="647" headerRowCellStyle="Normal_Active License_1">
  <autoFilter ref="A2:K22" xr:uid="{BC6ED4FC-1C81-4B03-8387-843015F7571A}"/>
  <tableColumns count="11">
    <tableColumn id="1" xr3:uid="{33270444-C7D7-4CBE-83F6-8942E7708FDA}" name="Project Number" totalsRowLabel="Total" dataDxfId="646" totalsRowDxfId="645" dataCellStyle="Normal_Active License_2"/>
    <tableColumn id="2" xr3:uid="{D0D8AC40-EB2B-424A-8A2A-87FB19611F33}" name="Project Name" totalsRowFunction="custom" dataDxfId="644" totalsRowDxfId="643" dataCellStyle="Normal_Active License_2">
      <totalsRowFormula>SUBTOTAL(103,Table3282[Project Number])</totalsRowFormula>
    </tableColumn>
    <tableColumn id="3" xr3:uid="{D2D1BDAF-6212-409D-9502-DEC5DEB6ACE5}" name="Licensee" dataDxfId="642" totalsRowDxfId="641" dataCellStyle="Normal_Sheet1 3"/>
    <tableColumn id="4" xr3:uid="{9404DE0A-F63D-40C7-B058-20F9E6877EFE}" name="Issue Date" dataDxfId="640" totalsRowDxfId="639" dataCellStyle="Normal_Active License_2"/>
    <tableColumn id="5" xr3:uid="{3FFF5CCA-409D-401F-8AC9-CDE69C8E6B26}" name="Expiration Date" dataDxfId="638" totalsRowDxfId="637" dataCellStyle="Normal_Active License_2"/>
    <tableColumn id="6" xr3:uid="{A6DF7A55-680C-4997-93F6-CDBAE3456CC8}" name="File Date" dataDxfId="636" totalsRowDxfId="635" dataCellStyle="Normal_Active License_2"/>
    <tableColumn id="7" xr3:uid="{412226AF-646A-4671-89C3-1F877DFF40C5}" name="Authorized Capacity (kW)" dataDxfId="634" totalsRowDxfId="633" dataCellStyle="Normal_Active License_2"/>
    <tableColumn id="8" xr3:uid="{C97C637A-F15B-4978-B43E-A7DC3FF68ACD}" name="State" dataDxfId="632" totalsRowDxfId="631" dataCellStyle="Normal_Active License_2"/>
    <tableColumn id="9" xr3:uid="{03BF6ECB-AE9C-4023-9AB4-DA3904639953}" name="Waterways" dataDxfId="630" totalsRowDxfId="629" dataCellStyle="Normal_Active License_2"/>
    <tableColumn id="10" xr3:uid="{2297AA3F-CEB8-4739-BF46-D91875977308}" name="Description" dataDxfId="628" totalsRowDxfId="627" dataCellStyle="Normal_Active License_2"/>
    <tableColumn id="11" xr3:uid="{F277E78B-BA72-421C-BC61-F1C63445AB18}" name="Branch" dataDxfId="626" totalsRowDxfId="62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35B6EC0-FA29-45F6-AEB1-3055C263695F}" name="Table557" displayName="Table557" ref="A27:K61" totalsRowCount="1" headerRowDxfId="624" headerRowBorderDxfId="623" tableBorderDxfId="622" headerRowCellStyle="Normal_Active License_1">
  <autoFilter ref="A27:K60" xr:uid="{635B6EC0-FA29-45F6-AEB1-3055C263695F}"/>
  <tableColumns count="11">
    <tableColumn id="1" xr3:uid="{9CE07B82-06C9-4C19-A150-E9A7E63F186D}" name="Project Number" totalsRowLabel="Total" dataDxfId="621" totalsRowDxfId="620" dataCellStyle="Normal_Active License_2"/>
    <tableColumn id="2" xr3:uid="{BCDF3FCF-C24A-4C3B-A887-FB6D839CB117}" name="Project Name" totalsRowFunction="custom" dataDxfId="619" totalsRowDxfId="618" dataCellStyle="Normal_Active License_2">
      <totalsRowFormula>SUBTOTAL(103,Table557[Project Number])</totalsRowFormula>
    </tableColumn>
    <tableColumn id="3" xr3:uid="{3FEEB8BB-88D6-4D59-84DF-1D69020B43EB}" name="Licensee" dataDxfId="617" totalsRowDxfId="616" dataCellStyle="Normal_Sheet1 3"/>
    <tableColumn id="4" xr3:uid="{31A6C10B-C4ED-433D-B329-E9C3F0152F64}" name="Issue Date" dataDxfId="615" totalsRowDxfId="614" dataCellStyle="Normal_Active License_2"/>
    <tableColumn id="5" xr3:uid="{CFA6EA0B-A5C6-44F3-9E64-BF66F93D89BF}" name="Expiration Date" dataDxfId="613" totalsRowDxfId="612" dataCellStyle="Normal_Active License_2"/>
    <tableColumn id="6" xr3:uid="{8A2025DB-C972-411B-ADF4-50433B29A65C}" name="NOI Date" dataDxfId="611" totalsRowDxfId="610" dataCellStyle="Normal_Active License_2"/>
    <tableColumn id="7" xr3:uid="{D51DF185-8982-4C2B-A426-F6A516D9384B}" name="Authorized Capacity (kW)" dataDxfId="609" totalsRowDxfId="608" dataCellStyle="Normal_Active License_2"/>
    <tableColumn id="8" xr3:uid="{A27146BE-D340-418F-A663-A03D88AF3DB5}" name="State" dataDxfId="607" totalsRowDxfId="606" dataCellStyle="Normal_Active License_2"/>
    <tableColumn id="9" xr3:uid="{CBA10476-8B32-4A56-A812-E73777103DE0}" name="Waterways" dataDxfId="605" totalsRowDxfId="604" dataCellStyle="Normal_Active License_2"/>
    <tableColumn id="10" xr3:uid="{C082A5DA-A1F2-4284-9F81-0711D854AE3F}" name="Description" dataDxfId="603" totalsRowDxfId="602" dataCellStyle="Normal_Active License_2"/>
    <tableColumn id="11" xr3:uid="{6827CAEE-EEAB-4FD0-A8A2-400924F1F01A}" name="Branch" dataDxfId="601" totalsRowDxfId="60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1BCA97D-67FE-45D7-B520-D23F6C5710E2}" name="Table328" displayName="Table328" ref="A2:K18" totalsRowCount="1" headerRowDxfId="599" headerRowBorderDxfId="598" tableBorderDxfId="597" headerRowCellStyle="Normal_Active License_1">
  <autoFilter ref="A2:K17" xr:uid="{71BCA97D-67FE-45D7-B520-D23F6C5710E2}"/>
  <tableColumns count="11">
    <tableColumn id="1" xr3:uid="{A69B8D49-671F-46DB-A397-F1ED397A543B}" name="Project Number" totalsRowLabel="Total" dataDxfId="596" totalsRowDxfId="595" dataCellStyle="Normal_Active License_2"/>
    <tableColumn id="2" xr3:uid="{7843A9D4-F1B3-4BCB-B5A3-C19CDDE8F06B}" name="Project Name" totalsRowFunction="custom" dataDxfId="594" totalsRowDxfId="593" dataCellStyle="Normal_Active License_2">
      <totalsRowFormula>SUBTOTAL(103,Table328[Project Number])</totalsRowFormula>
    </tableColumn>
    <tableColumn id="3" xr3:uid="{6A17BE78-03F7-435A-B695-63F471659AA8}" name="Licensee" dataDxfId="592" totalsRowDxfId="591" dataCellStyle="Normal_Sheet1 3"/>
    <tableColumn id="4" xr3:uid="{55020489-15CF-4101-B760-FDFE5998DA9D}" name="Issue Date" dataDxfId="590" totalsRowDxfId="589" dataCellStyle="Normal_Active License_2"/>
    <tableColumn id="5" xr3:uid="{FEA39C3D-AC99-4C0F-A9BD-84980E4DD2F5}" name="Expiration Date" dataDxfId="588" totalsRowDxfId="587" dataCellStyle="Normal_Active License_2"/>
    <tableColumn id="6" xr3:uid="{1BA84E2D-96DB-424B-BDCA-C351F9A6A492}" name="File Date" dataDxfId="586" totalsRowDxfId="585" dataCellStyle="Normal_Active License_2"/>
    <tableColumn id="7" xr3:uid="{08B420C0-4277-4D1B-9DC2-FB90A99C26A3}" name="Authorized Capacity (kW)" dataDxfId="584" totalsRowDxfId="583" dataCellStyle="Normal_Active License_2"/>
    <tableColumn id="8" xr3:uid="{974E7CFF-CAC3-4ECF-9171-F47C29810D49}" name="State" dataDxfId="582" totalsRowDxfId="581" dataCellStyle="Normal_Active License_2"/>
    <tableColumn id="9" xr3:uid="{DFBAA5B5-5041-4D08-99EE-D1490CE41FE2}" name="Waterways" dataDxfId="580" totalsRowDxfId="579" dataCellStyle="Normal_Active License_2"/>
    <tableColumn id="10" xr3:uid="{8321DAF8-7BA8-4EC9-9622-C8F9852E24A8}" name="Description" dataDxfId="578" totalsRowDxfId="577" dataCellStyle="Normal_Active License_2"/>
    <tableColumn id="11" xr3:uid="{AB753FB0-F579-486C-A84D-741976FE1301}" name="Branch" dataDxfId="576" totalsRowDxfId="57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DB47D61-DAFD-4342-AD95-E584DE609C73}" name="Table559" displayName="Table559" ref="A22:K70" totalsRowCount="1" headerRowDxfId="574" headerRowBorderDxfId="573" tableBorderDxfId="572" headerRowCellStyle="Normal_Active License_1">
  <autoFilter ref="A22:K69" xr:uid="{9DB47D61-DAFD-4342-AD95-E584DE609C73}"/>
  <tableColumns count="11">
    <tableColumn id="1" xr3:uid="{D6D884FE-5B50-441A-974A-D8BE538A573D}" name="Project Number" totalsRowLabel="Total" dataDxfId="571" totalsRowDxfId="570" dataCellStyle="Normal_Active License_2"/>
    <tableColumn id="2" xr3:uid="{D866912E-7199-41F4-B297-2ABE24B87F16}" name="Project Name" totalsRowFunction="custom" dataDxfId="569" totalsRowDxfId="568" dataCellStyle="Normal_Active License_2">
      <totalsRowFormula>SUBTOTAL(103,Table559[Project Number])</totalsRowFormula>
    </tableColumn>
    <tableColumn id="3" xr3:uid="{61F71A57-1C1C-4DA9-9DE8-1A48C708E6A0}" name="Licensee" dataDxfId="567" totalsRowDxfId="566" dataCellStyle="Normal_Sheet1 3"/>
    <tableColumn id="4" xr3:uid="{E5A1BDE2-A220-430D-9AB0-DBE2489DA864}" name="Issue Date" dataDxfId="565" totalsRowDxfId="564" dataCellStyle="Normal_Active License_2"/>
    <tableColumn id="5" xr3:uid="{CE1BA7A0-9E12-4651-931E-A3B546AFBF0B}" name="Expiration Date" dataDxfId="563" totalsRowDxfId="562" dataCellStyle="Normal_Active License_2"/>
    <tableColumn id="6" xr3:uid="{2D2D0E62-1CC6-4AF6-8250-706ADABDDDB6}" name="NOI Date" dataDxfId="561" totalsRowDxfId="560" dataCellStyle="Normal_Active License_2"/>
    <tableColumn id="7" xr3:uid="{8CE33CD7-C89C-484C-9179-3A0B6D9858EE}" name="Authorized Capacity (kW)" dataDxfId="559" totalsRowDxfId="558" dataCellStyle="Normal_Active License_2"/>
    <tableColumn id="8" xr3:uid="{6D2CD121-20C7-4CE5-B0D2-12F615439803}" name="State" dataDxfId="557" totalsRowDxfId="556" dataCellStyle="Normal_Active License_2"/>
    <tableColumn id="9" xr3:uid="{47B433ED-BBDD-4F42-8506-EDEE2CFE50DF}" name="Waterways" dataDxfId="555" totalsRowDxfId="554" dataCellStyle="Normal_Active License_2"/>
    <tableColumn id="10" xr3:uid="{27F6C1F5-35F6-48E3-8522-9F01C6B714AC}" name="Description" dataDxfId="553" totalsRowDxfId="552" dataCellStyle="Normal_Active License_2"/>
    <tableColumn id="11" xr3:uid="{7CEA5BD1-D0C3-411D-9310-4A3E80BEA58E}" name="Branch" dataDxfId="551" totalsRowDxfId="55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2ADA0B1-9C02-49C2-9CE0-686E1258AE95}" name="Table3210" displayName="Table3210" ref="A2:K22" totalsRowCount="1" headerRowDxfId="549" headerRowBorderDxfId="548" tableBorderDxfId="547" headerRowCellStyle="Normal_Active License_1">
  <autoFilter ref="A2:K21" xr:uid="{62ADA0B1-9C02-49C2-9CE0-686E1258AE95}"/>
  <tableColumns count="11">
    <tableColumn id="1" xr3:uid="{6311B30B-056D-4020-BBAA-69263284F132}" name="Project Number" totalsRowLabel="Total" dataDxfId="546" totalsRowDxfId="545" dataCellStyle="Normal_Active License_2"/>
    <tableColumn id="2" xr3:uid="{9F84D728-D433-4AD5-BD43-93C37C763474}" name="Project Name" totalsRowFunction="custom" dataDxfId="544" totalsRowDxfId="543" dataCellStyle="Normal_Active License_2">
      <totalsRowFormula>SUBTOTAL(103,Table3210[Project Number])</totalsRowFormula>
    </tableColumn>
    <tableColumn id="3" xr3:uid="{7F974535-7BB8-4625-ADD0-19C9586B486E}" name="Licensee" dataDxfId="542" totalsRowDxfId="541" dataCellStyle="Normal_Sheet1 3"/>
    <tableColumn id="4" xr3:uid="{D13A8ABC-AF4A-4131-8029-062E9FEA5481}" name="Issue Date" dataDxfId="540" totalsRowDxfId="539" dataCellStyle="Normal_Active License_2"/>
    <tableColumn id="5" xr3:uid="{29726503-E080-48A5-9A0A-85D4A4FFC95A}" name="Expiration Date" dataDxfId="538" totalsRowDxfId="537" dataCellStyle="Normal_Active License_2"/>
    <tableColumn id="6" xr3:uid="{ED40AC32-29BB-4BC0-8EBC-A1D4C6AE0733}" name="File Date" dataDxfId="536" totalsRowDxfId="535" dataCellStyle="Normal_Active License_2"/>
    <tableColumn id="7" xr3:uid="{0D57ABBA-ECD7-419F-A3E0-87F1C63A064F}" name="Authorized Capacity (kW)" dataDxfId="534" totalsRowDxfId="533" dataCellStyle="Normal_Active License_2"/>
    <tableColumn id="8" xr3:uid="{B06C8B12-4AAA-4DFE-9C77-69EFF3DF9AAE}" name="State" dataDxfId="532" totalsRowDxfId="531" dataCellStyle="Normal_Active License_2"/>
    <tableColumn id="9" xr3:uid="{91401E79-C06C-4E10-8624-73768DB3435D}" name="Waterways" dataDxfId="530" totalsRowDxfId="529" dataCellStyle="Normal_Active License_2"/>
    <tableColumn id="10" xr3:uid="{887FE3FC-0373-41C5-9494-1653AF4099AE}" name="Description" dataDxfId="528" totalsRowDxfId="527" dataCellStyle="Normal_Active License_2"/>
    <tableColumn id="11" xr3:uid="{C7C41518-2CBE-4659-BA69-BE4030A01210}" name="Branch" dataDxfId="526" totalsRowDxfId="5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table" Target="../tables/table1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table" Target="../tables/table2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table" Target="../tables/table2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table" Target="../tables/table25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table" Target="../tables/table2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table" Target="../tables/table2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table" Target="../tables/table1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table" Target="../tables/table1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table" Target="../tables/table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01FB-C556-47C2-86A1-92717DAE9333}">
  <dimension ref="A1:K51"/>
  <sheetViews>
    <sheetView tabSelected="1" zoomScaleNormal="100" workbookViewId="0">
      <selection activeCell="A3" sqref="A3"/>
    </sheetView>
  </sheetViews>
  <sheetFormatPr defaultRowHeight="14.5" x14ac:dyDescent="0.35"/>
  <cols>
    <col min="1" max="1" width="18.7265625" bestFit="1" customWidth="1"/>
    <col min="2" max="2" width="26.453125" bestFit="1" customWidth="1"/>
    <col min="3" max="3" width="27.54296875" customWidth="1"/>
    <col min="4" max="4" width="14.08984375" bestFit="1" customWidth="1"/>
    <col min="5" max="5" width="18.453125" bestFit="1" customWidth="1"/>
    <col min="6" max="6" width="12.6328125" bestFit="1" customWidth="1"/>
    <col min="7" max="7" width="27" bestFit="1" customWidth="1"/>
    <col min="9" max="9" width="38.7265625" bestFit="1" customWidth="1"/>
    <col min="10" max="10" width="14.90625" bestFit="1" customWidth="1"/>
    <col min="11" max="11" width="16.54296875" bestFit="1" customWidth="1"/>
  </cols>
  <sheetData>
    <row r="1" spans="1:1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35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pans="1:11" s="18" customFormat="1" ht="13" x14ac:dyDescent="0.3">
      <c r="A3" s="1">
        <v>2290</v>
      </c>
      <c r="B3" s="2" t="s">
        <v>12</v>
      </c>
      <c r="C3" s="3" t="s">
        <v>13</v>
      </c>
      <c r="D3" s="4">
        <v>35423</v>
      </c>
      <c r="E3" s="4">
        <v>46356</v>
      </c>
      <c r="F3" s="4">
        <v>45626</v>
      </c>
      <c r="G3" s="5">
        <v>40200</v>
      </c>
      <c r="H3" s="6" t="s">
        <v>14</v>
      </c>
      <c r="I3" s="2" t="s">
        <v>15</v>
      </c>
      <c r="J3" s="17" t="s">
        <v>16</v>
      </c>
      <c r="K3" s="18" t="s">
        <v>17</v>
      </c>
    </row>
    <row r="4" spans="1:11" s="18" customFormat="1" ht="13" x14ac:dyDescent="0.3">
      <c r="A4" s="1">
        <v>2538</v>
      </c>
      <c r="B4" s="2" t="s">
        <v>18</v>
      </c>
      <c r="C4" s="3" t="s">
        <v>19</v>
      </c>
      <c r="D4" s="4">
        <v>35423</v>
      </c>
      <c r="E4" s="4">
        <v>46356</v>
      </c>
      <c r="F4" s="4">
        <v>45626</v>
      </c>
      <c r="G4" s="5">
        <v>8000</v>
      </c>
      <c r="H4" s="6" t="s">
        <v>20</v>
      </c>
      <c r="I4" s="2" t="s">
        <v>21</v>
      </c>
      <c r="J4" s="17" t="s">
        <v>16</v>
      </c>
      <c r="K4" s="18" t="s">
        <v>22</v>
      </c>
    </row>
    <row r="5" spans="1:11" s="18" customFormat="1" ht="13" x14ac:dyDescent="0.3">
      <c r="A5" s="1">
        <v>2550</v>
      </c>
      <c r="B5" s="2" t="s">
        <v>23</v>
      </c>
      <c r="C5" s="3" t="s">
        <v>24</v>
      </c>
      <c r="D5" s="4">
        <v>35426</v>
      </c>
      <c r="E5" s="4">
        <v>46356</v>
      </c>
      <c r="F5" s="4">
        <v>45626</v>
      </c>
      <c r="G5" s="5">
        <v>400</v>
      </c>
      <c r="H5" s="6" t="s">
        <v>25</v>
      </c>
      <c r="I5" s="2" t="s">
        <v>26</v>
      </c>
      <c r="J5" s="17" t="s">
        <v>16</v>
      </c>
      <c r="K5" s="18" t="s">
        <v>22</v>
      </c>
    </row>
    <row r="6" spans="1:11" s="18" customFormat="1" ht="13" x14ac:dyDescent="0.3">
      <c r="A6" s="1">
        <v>2569</v>
      </c>
      <c r="B6" s="2" t="s">
        <v>21</v>
      </c>
      <c r="C6" s="3" t="s">
        <v>19</v>
      </c>
      <c r="D6" s="4">
        <v>35423</v>
      </c>
      <c r="E6" s="4">
        <v>46356</v>
      </c>
      <c r="F6" s="4">
        <v>45626</v>
      </c>
      <c r="G6" s="5">
        <v>29600</v>
      </c>
      <c r="H6" s="6" t="s">
        <v>20</v>
      </c>
      <c r="I6" s="2" t="s">
        <v>21</v>
      </c>
      <c r="J6" s="17" t="s">
        <v>16</v>
      </c>
      <c r="K6" s="18" t="s">
        <v>22</v>
      </c>
    </row>
    <row r="7" spans="1:11" s="18" customFormat="1" ht="13" x14ac:dyDescent="0.3">
      <c r="A7" s="1">
        <v>4644</v>
      </c>
      <c r="B7" s="2" t="s">
        <v>27</v>
      </c>
      <c r="C7" s="3" t="s">
        <v>28</v>
      </c>
      <c r="D7" s="4">
        <v>31776</v>
      </c>
      <c r="E7" s="4">
        <v>46356</v>
      </c>
      <c r="F7" s="4">
        <v>45626</v>
      </c>
      <c r="G7" s="5">
        <v>10500</v>
      </c>
      <c r="H7" s="6" t="s">
        <v>20</v>
      </c>
      <c r="I7" s="2" t="s">
        <v>29</v>
      </c>
      <c r="J7" s="17" t="s">
        <v>16</v>
      </c>
      <c r="K7" s="18" t="s">
        <v>30</v>
      </c>
    </row>
    <row r="8" spans="1:11" s="18" customFormat="1" ht="13" x14ac:dyDescent="0.3">
      <c r="A8" s="1">
        <v>11132</v>
      </c>
      <c r="B8" s="2" t="s">
        <v>31</v>
      </c>
      <c r="C8" s="3" t="s">
        <v>32</v>
      </c>
      <c r="D8" s="4">
        <v>35426</v>
      </c>
      <c r="E8" s="4">
        <v>46356</v>
      </c>
      <c r="F8" s="4">
        <v>45626</v>
      </c>
      <c r="G8" s="5">
        <v>250</v>
      </c>
      <c r="H8" s="6" t="s">
        <v>33</v>
      </c>
      <c r="I8" s="2" t="s">
        <v>34</v>
      </c>
      <c r="J8" s="17" t="s">
        <v>16</v>
      </c>
      <c r="K8" s="18" t="s">
        <v>35</v>
      </c>
    </row>
    <row r="9" spans="1:11" s="18" customFormat="1" ht="13" x14ac:dyDescent="0.3">
      <c r="A9" s="1">
        <v>2716</v>
      </c>
      <c r="B9" s="2" t="s">
        <v>36</v>
      </c>
      <c r="C9" s="3" t="s">
        <v>37</v>
      </c>
      <c r="D9" s="4">
        <v>28135</v>
      </c>
      <c r="E9" s="4">
        <v>46387</v>
      </c>
      <c r="F9" s="4">
        <v>45657</v>
      </c>
      <c r="G9" s="5">
        <v>2484000</v>
      </c>
      <c r="H9" s="6" t="s">
        <v>38</v>
      </c>
      <c r="I9" s="2" t="s">
        <v>39</v>
      </c>
      <c r="J9" s="17" t="s">
        <v>40</v>
      </c>
      <c r="K9" s="18" t="s">
        <v>30</v>
      </c>
    </row>
    <row r="10" spans="1:11" s="18" customFormat="1" ht="13" x14ac:dyDescent="0.3">
      <c r="A10" s="1">
        <v>2725</v>
      </c>
      <c r="B10" s="2" t="s">
        <v>41</v>
      </c>
      <c r="C10" s="3" t="s">
        <v>42</v>
      </c>
      <c r="D10" s="4">
        <v>28146</v>
      </c>
      <c r="E10" s="4">
        <v>46387</v>
      </c>
      <c r="F10" s="4">
        <v>45657</v>
      </c>
      <c r="G10" s="5">
        <v>904000</v>
      </c>
      <c r="H10" s="6" t="s">
        <v>43</v>
      </c>
      <c r="I10" s="2" t="s">
        <v>44</v>
      </c>
      <c r="J10" s="17" t="s">
        <v>40</v>
      </c>
      <c r="K10" s="18" t="s">
        <v>45</v>
      </c>
    </row>
    <row r="11" spans="1:11" s="18" customFormat="1" ht="13" x14ac:dyDescent="0.3">
      <c r="A11" s="1">
        <v>3407</v>
      </c>
      <c r="B11" s="2" t="s">
        <v>46</v>
      </c>
      <c r="C11" s="3" t="s">
        <v>47</v>
      </c>
      <c r="D11" s="4">
        <v>31792</v>
      </c>
      <c r="E11" s="4">
        <v>46387</v>
      </c>
      <c r="F11" s="4">
        <v>45657</v>
      </c>
      <c r="G11" s="5">
        <v>9000</v>
      </c>
      <c r="H11" s="6" t="s">
        <v>48</v>
      </c>
      <c r="I11" s="2" t="s">
        <v>49</v>
      </c>
      <c r="J11" s="17" t="s">
        <v>16</v>
      </c>
      <c r="K11" s="18" t="s">
        <v>50</v>
      </c>
    </row>
    <row r="12" spans="1:11" s="18" customFormat="1" ht="13" x14ac:dyDescent="0.3">
      <c r="A12" s="1">
        <v>9074</v>
      </c>
      <c r="B12" s="2" t="s">
        <v>51</v>
      </c>
      <c r="C12" s="3" t="s">
        <v>52</v>
      </c>
      <c r="D12" s="4">
        <v>31807</v>
      </c>
      <c r="E12" s="4">
        <v>46387</v>
      </c>
      <c r="F12" s="4">
        <v>45657</v>
      </c>
      <c r="G12" s="5">
        <v>2900</v>
      </c>
      <c r="H12" s="6" t="s">
        <v>20</v>
      </c>
      <c r="I12" s="2" t="s">
        <v>53</v>
      </c>
      <c r="J12" s="17" t="s">
        <v>16</v>
      </c>
      <c r="K12" s="18" t="s">
        <v>45</v>
      </c>
    </row>
    <row r="13" spans="1:11" s="18" customFormat="1" ht="13" x14ac:dyDescent="0.3">
      <c r="A13" s="1">
        <v>1388</v>
      </c>
      <c r="B13" s="2" t="s">
        <v>54</v>
      </c>
      <c r="C13" s="3" t="s">
        <v>13</v>
      </c>
      <c r="D13" s="4">
        <v>35465</v>
      </c>
      <c r="E13" s="4">
        <v>46418</v>
      </c>
      <c r="F13" s="4">
        <v>45688</v>
      </c>
      <c r="G13" s="5">
        <v>11250</v>
      </c>
      <c r="H13" s="6" t="s">
        <v>14</v>
      </c>
      <c r="I13" s="2" t="s">
        <v>55</v>
      </c>
      <c r="J13" s="17" t="s">
        <v>16</v>
      </c>
      <c r="K13" s="18" t="s">
        <v>17</v>
      </c>
    </row>
    <row r="14" spans="1:11" s="18" customFormat="1" ht="13" x14ac:dyDescent="0.3">
      <c r="A14" s="1">
        <v>1389</v>
      </c>
      <c r="B14" s="2" t="s">
        <v>56</v>
      </c>
      <c r="C14" s="3" t="s">
        <v>13</v>
      </c>
      <c r="D14" s="4">
        <v>35465</v>
      </c>
      <c r="E14" s="4">
        <v>46418</v>
      </c>
      <c r="F14" s="4">
        <v>45688</v>
      </c>
      <c r="G14" s="5">
        <v>11850</v>
      </c>
      <c r="H14" s="6" t="s">
        <v>14</v>
      </c>
      <c r="I14" s="2" t="s">
        <v>56</v>
      </c>
      <c r="J14" s="17" t="s">
        <v>16</v>
      </c>
      <c r="K14" s="18" t="s">
        <v>17</v>
      </c>
    </row>
    <row r="15" spans="1:11" s="18" customFormat="1" ht="13" x14ac:dyDescent="0.3">
      <c r="A15" s="1">
        <v>4900</v>
      </c>
      <c r="B15" s="2" t="s">
        <v>58</v>
      </c>
      <c r="C15" s="3" t="s">
        <v>59</v>
      </c>
      <c r="D15" s="4">
        <v>31856</v>
      </c>
      <c r="E15" s="4">
        <v>46446</v>
      </c>
      <c r="F15" s="4">
        <v>45716</v>
      </c>
      <c r="G15" s="5">
        <v>3300</v>
      </c>
      <c r="H15" s="6" t="s">
        <v>20</v>
      </c>
      <c r="I15" s="2" t="s">
        <v>21</v>
      </c>
      <c r="J15" s="17" t="s">
        <v>16</v>
      </c>
      <c r="K15" s="18" t="s">
        <v>22</v>
      </c>
    </row>
    <row r="16" spans="1:11" s="18" customFormat="1" ht="13" x14ac:dyDescent="0.3">
      <c r="A16" s="1">
        <v>5062</v>
      </c>
      <c r="B16" s="2" t="s">
        <v>60</v>
      </c>
      <c r="C16" s="3" t="s">
        <v>61</v>
      </c>
      <c r="D16" s="4">
        <v>31855</v>
      </c>
      <c r="E16" s="4">
        <v>46446</v>
      </c>
      <c r="F16" s="4">
        <v>45716</v>
      </c>
      <c r="G16" s="5">
        <v>2181</v>
      </c>
      <c r="H16" s="6" t="s">
        <v>62</v>
      </c>
      <c r="I16" s="2" t="s">
        <v>63</v>
      </c>
      <c r="J16" s="17" t="s">
        <v>16</v>
      </c>
      <c r="K16" s="18" t="s">
        <v>35</v>
      </c>
    </row>
    <row r="17" spans="1:11" s="18" customFormat="1" ht="13" x14ac:dyDescent="0.3">
      <c r="A17" s="1">
        <v>8405</v>
      </c>
      <c r="B17" s="2" t="s">
        <v>64</v>
      </c>
      <c r="C17" s="3" t="s">
        <v>65</v>
      </c>
      <c r="D17" s="4">
        <v>31855</v>
      </c>
      <c r="E17" s="4">
        <v>46446</v>
      </c>
      <c r="F17" s="4">
        <v>45716</v>
      </c>
      <c r="G17" s="5">
        <v>1485</v>
      </c>
      <c r="H17" s="6" t="s">
        <v>66</v>
      </c>
      <c r="I17" s="2" t="s">
        <v>67</v>
      </c>
      <c r="J17" s="17" t="s">
        <v>16</v>
      </c>
      <c r="K17" s="18" t="s">
        <v>35</v>
      </c>
    </row>
    <row r="18" spans="1:11" s="18" customFormat="1" ht="13" x14ac:dyDescent="0.3">
      <c r="A18" s="1">
        <v>9709</v>
      </c>
      <c r="B18" s="2" t="s">
        <v>68</v>
      </c>
      <c r="C18" s="3" t="s">
        <v>69</v>
      </c>
      <c r="D18" s="4">
        <v>31889</v>
      </c>
      <c r="E18" s="4">
        <v>46477</v>
      </c>
      <c r="F18" s="4">
        <v>45747</v>
      </c>
      <c r="G18" s="5">
        <v>1710</v>
      </c>
      <c r="H18" s="6" t="s">
        <v>20</v>
      </c>
      <c r="I18" s="2" t="s">
        <v>70</v>
      </c>
      <c r="J18" s="17" t="s">
        <v>16</v>
      </c>
      <c r="K18" s="18" t="s">
        <v>30</v>
      </c>
    </row>
    <row r="19" spans="1:11" s="18" customFormat="1" ht="13" x14ac:dyDescent="0.3">
      <c r="A19" s="1">
        <v>9985</v>
      </c>
      <c r="B19" s="2" t="s">
        <v>71</v>
      </c>
      <c r="C19" s="3" t="s">
        <v>72</v>
      </c>
      <c r="D19" s="4">
        <v>31890</v>
      </c>
      <c r="E19" s="4">
        <v>46477</v>
      </c>
      <c r="F19" s="4">
        <v>45747</v>
      </c>
      <c r="G19" s="5">
        <v>1000</v>
      </c>
      <c r="H19" s="6" t="s">
        <v>20</v>
      </c>
      <c r="I19" s="2" t="s">
        <v>73</v>
      </c>
      <c r="J19" s="17" t="s">
        <v>16</v>
      </c>
      <c r="K19" s="18" t="s">
        <v>30</v>
      </c>
    </row>
    <row r="20" spans="1:11" s="18" customFormat="1" ht="13" x14ac:dyDescent="0.3">
      <c r="A20" s="1">
        <v>2275</v>
      </c>
      <c r="B20" s="2" t="s">
        <v>74</v>
      </c>
      <c r="C20" s="3" t="s">
        <v>75</v>
      </c>
      <c r="D20" s="4">
        <v>35557</v>
      </c>
      <c r="E20" s="4">
        <v>46507</v>
      </c>
      <c r="F20" s="4">
        <v>45777</v>
      </c>
      <c r="G20" s="5">
        <v>560</v>
      </c>
      <c r="H20" s="6" t="s">
        <v>76</v>
      </c>
      <c r="I20" s="2" t="s">
        <v>77</v>
      </c>
      <c r="J20" s="17" t="s">
        <v>16</v>
      </c>
      <c r="K20" s="18" t="s">
        <v>17</v>
      </c>
    </row>
    <row r="21" spans="1:11" s="18" customFormat="1" ht="13" x14ac:dyDescent="0.3">
      <c r="A21" s="1">
        <v>4684</v>
      </c>
      <c r="B21" s="2" t="s">
        <v>78</v>
      </c>
      <c r="C21" s="3" t="s">
        <v>79</v>
      </c>
      <c r="D21" s="4">
        <v>31917</v>
      </c>
      <c r="E21" s="4">
        <v>46507</v>
      </c>
      <c r="F21" s="4">
        <v>45777</v>
      </c>
      <c r="G21" s="5">
        <v>3500</v>
      </c>
      <c r="H21" s="6" t="s">
        <v>20</v>
      </c>
      <c r="I21" s="2" t="s">
        <v>80</v>
      </c>
      <c r="J21" s="17" t="s">
        <v>16</v>
      </c>
      <c r="K21" s="18" t="s">
        <v>30</v>
      </c>
    </row>
    <row r="22" spans="1:11" s="18" customFormat="1" ht="13" x14ac:dyDescent="0.3">
      <c r="A22" s="1">
        <v>9951</v>
      </c>
      <c r="B22" s="2" t="s">
        <v>81</v>
      </c>
      <c r="C22" s="3" t="s">
        <v>82</v>
      </c>
      <c r="D22" s="4">
        <v>31902</v>
      </c>
      <c r="E22" s="4">
        <v>46507</v>
      </c>
      <c r="F22" s="4">
        <v>45777</v>
      </c>
      <c r="G22" s="5">
        <v>1800</v>
      </c>
      <c r="H22" s="6" t="s">
        <v>83</v>
      </c>
      <c r="I22" s="2" t="s">
        <v>84</v>
      </c>
      <c r="J22" s="17" t="s">
        <v>16</v>
      </c>
      <c r="K22" s="18" t="s">
        <v>22</v>
      </c>
    </row>
    <row r="23" spans="1:11" s="18" customFormat="1" ht="13" x14ac:dyDescent="0.3">
      <c r="A23" s="1">
        <v>4114</v>
      </c>
      <c r="B23" s="2" t="s">
        <v>85</v>
      </c>
      <c r="C23" s="3" t="s">
        <v>86</v>
      </c>
      <c r="D23" s="4">
        <v>31954</v>
      </c>
      <c r="E23" s="4">
        <v>46538</v>
      </c>
      <c r="F23" s="4">
        <v>45808</v>
      </c>
      <c r="G23" s="5">
        <v>9300</v>
      </c>
      <c r="H23" s="6" t="s">
        <v>20</v>
      </c>
      <c r="I23" s="2" t="s">
        <v>87</v>
      </c>
      <c r="J23" s="17" t="s">
        <v>16</v>
      </c>
      <c r="K23" s="18" t="s">
        <v>22</v>
      </c>
    </row>
    <row r="24" spans="1:11" s="18" customFormat="1" ht="13" x14ac:dyDescent="0.3">
      <c r="A24" s="1">
        <v>9821</v>
      </c>
      <c r="B24" s="2" t="s">
        <v>88</v>
      </c>
      <c r="C24" s="3" t="s">
        <v>89</v>
      </c>
      <c r="D24" s="4">
        <v>31943</v>
      </c>
      <c r="E24" s="4">
        <v>46538</v>
      </c>
      <c r="F24" s="4">
        <v>45808</v>
      </c>
      <c r="G24" s="5">
        <v>3675</v>
      </c>
      <c r="H24" s="6" t="s">
        <v>20</v>
      </c>
      <c r="I24" s="2" t="s">
        <v>90</v>
      </c>
      <c r="J24" s="17" t="s">
        <v>16</v>
      </c>
      <c r="K24" s="18" t="s">
        <v>22</v>
      </c>
    </row>
    <row r="25" spans="1:11" s="18" customFormat="1" ht="13" x14ac:dyDescent="0.3">
      <c r="A25" s="1">
        <v>1517</v>
      </c>
      <c r="B25" s="2" t="s">
        <v>91</v>
      </c>
      <c r="C25" s="3" t="s">
        <v>92</v>
      </c>
      <c r="D25" s="4">
        <v>35671</v>
      </c>
      <c r="E25" s="4">
        <v>46599</v>
      </c>
      <c r="F25" s="4">
        <v>45869</v>
      </c>
      <c r="G25" s="5">
        <v>250</v>
      </c>
      <c r="H25" s="6" t="s">
        <v>93</v>
      </c>
      <c r="I25" s="2" t="s">
        <v>94</v>
      </c>
      <c r="J25" s="17" t="s">
        <v>16</v>
      </c>
      <c r="K25" s="18" t="s">
        <v>17</v>
      </c>
    </row>
    <row r="26" spans="1:11" s="18" customFormat="1" ht="13" x14ac:dyDescent="0.3">
      <c r="A26" s="1">
        <v>2740</v>
      </c>
      <c r="B26" s="2" t="s">
        <v>95</v>
      </c>
      <c r="C26" s="3" t="s">
        <v>96</v>
      </c>
      <c r="D26" s="4">
        <v>28338</v>
      </c>
      <c r="E26" s="4">
        <v>46599</v>
      </c>
      <c r="F26" s="4">
        <v>45869</v>
      </c>
      <c r="G26" s="5">
        <v>1065000</v>
      </c>
      <c r="H26" s="6" t="s">
        <v>97</v>
      </c>
      <c r="I26" s="2" t="s">
        <v>98</v>
      </c>
      <c r="J26" s="17" t="s">
        <v>40</v>
      </c>
      <c r="K26" s="18" t="s">
        <v>45</v>
      </c>
    </row>
    <row r="27" spans="1:11" s="18" customFormat="1" ht="13" x14ac:dyDescent="0.3">
      <c r="A27" s="1">
        <v>5698</v>
      </c>
      <c r="B27" s="2" t="s">
        <v>1293</v>
      </c>
      <c r="C27" s="3" t="s">
        <v>1294</v>
      </c>
      <c r="D27" s="4">
        <v>31434</v>
      </c>
      <c r="E27" s="4">
        <v>46022</v>
      </c>
      <c r="F27" s="4">
        <v>45869</v>
      </c>
      <c r="G27" s="5">
        <v>1706</v>
      </c>
      <c r="H27" s="6" t="s">
        <v>20</v>
      </c>
      <c r="I27" s="2" t="s">
        <v>1295</v>
      </c>
      <c r="J27" s="17" t="s">
        <v>16</v>
      </c>
      <c r="K27" s="18" t="s">
        <v>22</v>
      </c>
    </row>
    <row r="28" spans="1:11" s="18" customFormat="1" ht="13" x14ac:dyDescent="0.3">
      <c r="A28" s="1">
        <v>8369</v>
      </c>
      <c r="B28" s="2" t="s">
        <v>99</v>
      </c>
      <c r="C28" s="3" t="s">
        <v>100</v>
      </c>
      <c r="D28" s="4">
        <v>32077</v>
      </c>
      <c r="E28" s="4">
        <v>46660</v>
      </c>
      <c r="F28" s="4">
        <v>45930</v>
      </c>
      <c r="G28" s="5">
        <v>165</v>
      </c>
      <c r="H28" s="6" t="s">
        <v>20</v>
      </c>
      <c r="I28" s="2" t="s">
        <v>101</v>
      </c>
      <c r="J28" s="17" t="s">
        <v>16</v>
      </c>
      <c r="K28" s="18" t="s">
        <v>22</v>
      </c>
    </row>
    <row r="29" spans="1:11" s="18" customFormat="1" ht="13" x14ac:dyDescent="0.3">
      <c r="A29" s="1">
        <v>9282</v>
      </c>
      <c r="B29" s="2" t="s">
        <v>102</v>
      </c>
      <c r="C29" s="3" t="s">
        <v>103</v>
      </c>
      <c r="D29" s="4">
        <v>32066</v>
      </c>
      <c r="E29" s="4">
        <v>46660</v>
      </c>
      <c r="F29" s="4">
        <v>45930</v>
      </c>
      <c r="G29" s="5">
        <v>525</v>
      </c>
      <c r="H29" s="6" t="s">
        <v>66</v>
      </c>
      <c r="I29" s="2" t="s">
        <v>104</v>
      </c>
      <c r="J29" s="17" t="s">
        <v>16</v>
      </c>
      <c r="K29" s="18" t="s">
        <v>35</v>
      </c>
    </row>
    <row r="30" spans="1:11" x14ac:dyDescent="0.35">
      <c r="A30" s="11" t="s">
        <v>105</v>
      </c>
      <c r="B30" s="12">
        <f>SUBTOTAL(103,Table3[Project Number])</f>
        <v>27</v>
      </c>
      <c r="C30" s="13"/>
      <c r="D30" s="11"/>
      <c r="E30" s="11"/>
      <c r="F30" s="11"/>
      <c r="G30" s="11"/>
      <c r="H30" s="11"/>
      <c r="I30" s="12"/>
      <c r="J30" s="14"/>
      <c r="K30" s="10"/>
    </row>
    <row r="33" spans="1:11" x14ac:dyDescent="0.35">
      <c r="A33" s="22" t="s">
        <v>153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x14ac:dyDescent="0.35">
      <c r="A34" s="7" t="s">
        <v>1</v>
      </c>
      <c r="B34" s="8" t="s">
        <v>2</v>
      </c>
      <c r="C34" s="9" t="s">
        <v>3</v>
      </c>
      <c r="D34" s="8" t="s">
        <v>4</v>
      </c>
      <c r="E34" s="8" t="s">
        <v>5</v>
      </c>
      <c r="F34" s="15" t="s">
        <v>152</v>
      </c>
      <c r="G34" s="9" t="s">
        <v>7</v>
      </c>
      <c r="H34" s="9" t="s">
        <v>8</v>
      </c>
      <c r="I34" s="9" t="s">
        <v>9</v>
      </c>
      <c r="J34" s="9" t="s">
        <v>10</v>
      </c>
      <c r="K34" s="9" t="s">
        <v>11</v>
      </c>
    </row>
    <row r="35" spans="1:11" s="18" customFormat="1" ht="13" x14ac:dyDescent="0.3">
      <c r="A35" s="1">
        <v>2528</v>
      </c>
      <c r="B35" s="2" t="s">
        <v>130</v>
      </c>
      <c r="C35" s="3" t="s">
        <v>128</v>
      </c>
      <c r="D35" s="4">
        <v>32688</v>
      </c>
      <c r="E35" s="4">
        <v>47452</v>
      </c>
      <c r="F35" s="4">
        <v>45626</v>
      </c>
      <c r="G35" s="5">
        <v>6650</v>
      </c>
      <c r="H35" s="6" t="s">
        <v>33</v>
      </c>
      <c r="I35" s="2" t="s">
        <v>129</v>
      </c>
      <c r="J35" s="17" t="s">
        <v>16</v>
      </c>
      <c r="K35" s="18" t="s">
        <v>45</v>
      </c>
    </row>
    <row r="36" spans="1:11" s="18" customFormat="1" ht="13" x14ac:dyDescent="0.3">
      <c r="A36" s="1">
        <v>2926</v>
      </c>
      <c r="B36" s="2" t="s">
        <v>140</v>
      </c>
      <c r="C36" s="3" t="s">
        <v>136</v>
      </c>
      <c r="D36" s="4">
        <v>29307</v>
      </c>
      <c r="E36" s="4">
        <v>47542</v>
      </c>
      <c r="F36" s="4">
        <v>45716</v>
      </c>
      <c r="G36" s="5">
        <v>6100</v>
      </c>
      <c r="H36" s="6" t="s">
        <v>57</v>
      </c>
      <c r="I36" s="2" t="s">
        <v>141</v>
      </c>
      <c r="J36" s="17" t="s">
        <v>16</v>
      </c>
      <c r="K36" s="18" t="s">
        <v>50</v>
      </c>
    </row>
    <row r="37" spans="1:11" s="18" customFormat="1" ht="13" x14ac:dyDescent="0.3">
      <c r="A37" s="1">
        <v>1025</v>
      </c>
      <c r="B37" s="2" t="s">
        <v>117</v>
      </c>
      <c r="C37" s="3" t="s">
        <v>118</v>
      </c>
      <c r="D37" s="4">
        <v>29447</v>
      </c>
      <c r="E37" s="4">
        <v>47595</v>
      </c>
      <c r="F37" s="4">
        <v>45769</v>
      </c>
      <c r="G37" s="5">
        <v>380390</v>
      </c>
      <c r="H37" s="6" t="s">
        <v>109</v>
      </c>
      <c r="I37" s="2" t="s">
        <v>110</v>
      </c>
      <c r="J37" s="17" t="s">
        <v>16</v>
      </c>
      <c r="K37" s="18" t="s">
        <v>30</v>
      </c>
    </row>
    <row r="38" spans="1:11" s="18" customFormat="1" ht="13" x14ac:dyDescent="0.3">
      <c r="A38" s="1">
        <v>2987</v>
      </c>
      <c r="B38" s="2" t="s">
        <v>142</v>
      </c>
      <c r="C38" s="3" t="s">
        <v>143</v>
      </c>
      <c r="D38" s="4">
        <v>29348</v>
      </c>
      <c r="E38" s="4">
        <v>47603</v>
      </c>
      <c r="F38" s="4">
        <v>45777</v>
      </c>
      <c r="G38" s="5">
        <v>12</v>
      </c>
      <c r="H38" s="6" t="s">
        <v>14</v>
      </c>
      <c r="I38" s="2" t="s">
        <v>144</v>
      </c>
      <c r="J38" s="17" t="s">
        <v>16</v>
      </c>
      <c r="K38" s="18" t="s">
        <v>17</v>
      </c>
    </row>
    <row r="39" spans="1:11" s="18" customFormat="1" ht="13" x14ac:dyDescent="0.3">
      <c r="A39" s="1">
        <v>2832</v>
      </c>
      <c r="B39" s="2" t="s">
        <v>133</v>
      </c>
      <c r="C39" s="3" t="s">
        <v>134</v>
      </c>
      <c r="D39" s="4">
        <v>29382</v>
      </c>
      <c r="E39" s="4">
        <v>47634</v>
      </c>
      <c r="F39" s="4">
        <v>45808</v>
      </c>
      <c r="G39" s="5">
        <v>101250</v>
      </c>
      <c r="H39" s="6" t="s">
        <v>48</v>
      </c>
      <c r="I39" s="2" t="s">
        <v>135</v>
      </c>
      <c r="J39" s="17" t="s">
        <v>16</v>
      </c>
      <c r="K39" s="18" t="s">
        <v>50</v>
      </c>
    </row>
    <row r="40" spans="1:11" s="18" customFormat="1" ht="13" x14ac:dyDescent="0.3">
      <c r="A40" s="1">
        <v>3104</v>
      </c>
      <c r="B40" s="2" t="s">
        <v>147</v>
      </c>
      <c r="C40" s="3" t="s">
        <v>106</v>
      </c>
      <c r="D40" s="4">
        <v>29767</v>
      </c>
      <c r="E40" s="4">
        <v>47634</v>
      </c>
      <c r="F40" s="4">
        <v>45808</v>
      </c>
      <c r="G40" s="5"/>
      <c r="H40" s="6" t="s">
        <v>48</v>
      </c>
      <c r="I40" s="2" t="s">
        <v>126</v>
      </c>
      <c r="J40" s="17" t="s">
        <v>127</v>
      </c>
      <c r="K40" s="18" t="s">
        <v>50</v>
      </c>
    </row>
    <row r="41" spans="1:11" s="18" customFormat="1" ht="13" x14ac:dyDescent="0.3">
      <c r="A41" s="1">
        <v>10806</v>
      </c>
      <c r="B41" s="2" t="s">
        <v>151</v>
      </c>
      <c r="C41" s="3" t="s">
        <v>123</v>
      </c>
      <c r="D41" s="4">
        <v>33053</v>
      </c>
      <c r="E41" s="4">
        <v>47634</v>
      </c>
      <c r="F41" s="4">
        <v>45808</v>
      </c>
      <c r="G41" s="5">
        <v>790</v>
      </c>
      <c r="H41" s="6" t="s">
        <v>124</v>
      </c>
      <c r="I41" s="2" t="s">
        <v>121</v>
      </c>
      <c r="J41" s="17" t="s">
        <v>16</v>
      </c>
      <c r="K41" s="18" t="s">
        <v>35</v>
      </c>
    </row>
    <row r="42" spans="1:11" s="18" customFormat="1" ht="13" x14ac:dyDescent="0.3">
      <c r="A42" s="1">
        <v>597</v>
      </c>
      <c r="B42" s="2" t="s">
        <v>115</v>
      </c>
      <c r="C42" s="3" t="s">
        <v>107</v>
      </c>
      <c r="D42" s="4">
        <v>36433</v>
      </c>
      <c r="E42" s="4">
        <v>47664</v>
      </c>
      <c r="F42" s="4">
        <v>45838</v>
      </c>
      <c r="G42" s="5">
        <v>1200</v>
      </c>
      <c r="H42" s="6" t="s">
        <v>93</v>
      </c>
      <c r="I42" s="2" t="s">
        <v>116</v>
      </c>
      <c r="J42" s="17" t="s">
        <v>16</v>
      </c>
      <c r="K42" s="18" t="s">
        <v>17</v>
      </c>
    </row>
    <row r="43" spans="1:11" s="18" customFormat="1" ht="13" x14ac:dyDescent="0.3">
      <c r="A43" s="1">
        <v>2911</v>
      </c>
      <c r="B43" s="2" t="s">
        <v>137</v>
      </c>
      <c r="C43" s="3" t="s">
        <v>138</v>
      </c>
      <c r="D43" s="4">
        <v>29419</v>
      </c>
      <c r="E43" s="4">
        <v>47664</v>
      </c>
      <c r="F43" s="4">
        <v>45838</v>
      </c>
      <c r="G43" s="5">
        <v>22000</v>
      </c>
      <c r="H43" s="6" t="s">
        <v>108</v>
      </c>
      <c r="I43" s="2" t="s">
        <v>139</v>
      </c>
      <c r="J43" s="17" t="s">
        <v>16</v>
      </c>
      <c r="K43" s="18" t="s">
        <v>50</v>
      </c>
    </row>
    <row r="44" spans="1:11" s="18" customFormat="1" ht="13" x14ac:dyDescent="0.3">
      <c r="A44" s="1">
        <v>3017</v>
      </c>
      <c r="B44" s="2" t="s">
        <v>145</v>
      </c>
      <c r="C44" s="3" t="s">
        <v>146</v>
      </c>
      <c r="D44" s="4">
        <v>29419</v>
      </c>
      <c r="E44" s="4">
        <v>47664</v>
      </c>
      <c r="F44" s="4">
        <v>45838</v>
      </c>
      <c r="G44" s="5">
        <v>249</v>
      </c>
      <c r="H44" s="6" t="s">
        <v>108</v>
      </c>
      <c r="I44" s="2" t="s">
        <v>145</v>
      </c>
      <c r="J44" s="17" t="s">
        <v>16</v>
      </c>
      <c r="K44" s="18" t="s">
        <v>50</v>
      </c>
    </row>
    <row r="45" spans="1:11" s="18" customFormat="1" ht="13" x14ac:dyDescent="0.3">
      <c r="A45" s="1">
        <v>420</v>
      </c>
      <c r="B45" s="2" t="s">
        <v>111</v>
      </c>
      <c r="C45" s="3" t="s">
        <v>112</v>
      </c>
      <c r="D45" s="4">
        <v>36767</v>
      </c>
      <c r="E45" s="4">
        <v>47695</v>
      </c>
      <c r="F45" s="4">
        <v>45869</v>
      </c>
      <c r="G45" s="5">
        <v>4200</v>
      </c>
      <c r="H45" s="6" t="s">
        <v>108</v>
      </c>
      <c r="I45" s="2" t="s">
        <v>113</v>
      </c>
      <c r="J45" s="17" t="s">
        <v>16</v>
      </c>
      <c r="K45" s="18" t="s">
        <v>50</v>
      </c>
    </row>
    <row r="46" spans="1:11" s="18" customFormat="1" ht="13" x14ac:dyDescent="0.3">
      <c r="A46" s="1">
        <v>1881</v>
      </c>
      <c r="B46" s="2" t="s">
        <v>122</v>
      </c>
      <c r="C46" s="3" t="s">
        <v>114</v>
      </c>
      <c r="D46" s="4">
        <v>29447</v>
      </c>
      <c r="E46" s="4">
        <v>47726</v>
      </c>
      <c r="F46" s="4">
        <v>45900</v>
      </c>
      <c r="G46" s="5">
        <v>195500</v>
      </c>
      <c r="H46" s="6" t="s">
        <v>109</v>
      </c>
      <c r="I46" s="2" t="s">
        <v>110</v>
      </c>
      <c r="J46" s="17" t="s">
        <v>16</v>
      </c>
      <c r="K46" s="18" t="s">
        <v>30</v>
      </c>
    </row>
    <row r="47" spans="1:11" s="18" customFormat="1" ht="13" x14ac:dyDescent="0.3">
      <c r="A47" s="1">
        <v>2032</v>
      </c>
      <c r="B47" s="2" t="s">
        <v>125</v>
      </c>
      <c r="C47" s="3" t="s">
        <v>119</v>
      </c>
      <c r="D47" s="4">
        <v>36783</v>
      </c>
      <c r="E47" s="4">
        <v>47726</v>
      </c>
      <c r="F47" s="4">
        <v>45900</v>
      </c>
      <c r="G47" s="5">
        <v>1500</v>
      </c>
      <c r="H47" s="6" t="s">
        <v>120</v>
      </c>
      <c r="I47" s="2" t="s">
        <v>125</v>
      </c>
      <c r="J47" s="17" t="s">
        <v>16</v>
      </c>
      <c r="K47" s="18" t="s">
        <v>50</v>
      </c>
    </row>
    <row r="48" spans="1:11" s="18" customFormat="1" ht="13" x14ac:dyDescent="0.3">
      <c r="A48" s="1">
        <v>2722</v>
      </c>
      <c r="B48" s="2" t="s">
        <v>131</v>
      </c>
      <c r="C48" s="3" t="s">
        <v>107</v>
      </c>
      <c r="D48" s="4">
        <v>36672</v>
      </c>
      <c r="E48" s="4">
        <v>47726</v>
      </c>
      <c r="F48" s="4">
        <v>45900</v>
      </c>
      <c r="G48" s="5">
        <v>5000</v>
      </c>
      <c r="H48" s="6" t="s">
        <v>93</v>
      </c>
      <c r="I48" s="2" t="s">
        <v>132</v>
      </c>
      <c r="J48" s="17" t="s">
        <v>16</v>
      </c>
      <c r="K48" s="18" t="s">
        <v>17</v>
      </c>
    </row>
    <row r="49" spans="1:11" s="18" customFormat="1" ht="13" x14ac:dyDescent="0.3">
      <c r="A49" s="1">
        <v>9340</v>
      </c>
      <c r="B49" s="2" t="s">
        <v>148</v>
      </c>
      <c r="C49" s="3" t="s">
        <v>149</v>
      </c>
      <c r="D49" s="4">
        <v>33170</v>
      </c>
      <c r="E49" s="4">
        <v>47756</v>
      </c>
      <c r="F49" s="4">
        <v>45930</v>
      </c>
      <c r="G49" s="5">
        <v>1000</v>
      </c>
      <c r="H49" s="6" t="s">
        <v>33</v>
      </c>
      <c r="I49" s="2" t="s">
        <v>150</v>
      </c>
      <c r="J49" s="17" t="s">
        <v>16</v>
      </c>
      <c r="K49" s="18" t="s">
        <v>35</v>
      </c>
    </row>
    <row r="50" spans="1:11" s="18" customFormat="1" ht="13" x14ac:dyDescent="0.3">
      <c r="A50" s="11" t="s">
        <v>105</v>
      </c>
      <c r="B50" s="12">
        <f>SUBTOTAL(103,Table5533[Project Number])</f>
        <v>15</v>
      </c>
      <c r="C50" s="13"/>
      <c r="D50" s="11"/>
      <c r="E50" s="11"/>
      <c r="F50" s="16"/>
      <c r="G50" s="11"/>
      <c r="H50" s="11"/>
      <c r="I50" s="12"/>
      <c r="J50" s="14"/>
      <c r="K50" s="10"/>
    </row>
    <row r="51" spans="1:11" s="18" customFormat="1" x14ac:dyDescent="0.35">
      <c r="A51"/>
      <c r="B51"/>
      <c r="C51"/>
      <c r="D51"/>
      <c r="E51"/>
      <c r="F51"/>
      <c r="G51"/>
      <c r="H51"/>
      <c r="I51"/>
      <c r="J51"/>
      <c r="K51"/>
    </row>
  </sheetData>
  <mergeCells count="2">
    <mergeCell ref="A1:K1"/>
    <mergeCell ref="A33:K33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E349C-5A81-46AD-A801-E0A8826F9647}">
  <dimension ref="A1:K75"/>
  <sheetViews>
    <sheetView workbookViewId="0">
      <selection activeCell="A4" sqref="A4"/>
    </sheetView>
  </sheetViews>
  <sheetFormatPr defaultRowHeight="14.5" x14ac:dyDescent="0.35"/>
  <cols>
    <col min="1" max="1" width="18.7265625" bestFit="1" customWidth="1"/>
    <col min="2" max="2" width="26.453125" bestFit="1" customWidth="1"/>
    <col min="3" max="3" width="27.54296875" customWidth="1"/>
    <col min="4" max="4" width="14.08984375" bestFit="1" customWidth="1"/>
    <col min="5" max="5" width="18.453125" bestFit="1" customWidth="1"/>
    <col min="6" max="6" width="12.6328125" bestFit="1" customWidth="1"/>
    <col min="7" max="7" width="27" bestFit="1" customWidth="1"/>
    <col min="9" max="9" width="38.7265625" bestFit="1" customWidth="1"/>
    <col min="10" max="10" width="14.90625" bestFit="1" customWidth="1"/>
    <col min="11" max="11" width="16.54296875" bestFit="1" customWidth="1"/>
  </cols>
  <sheetData>
    <row r="1" spans="1:1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35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pans="1:11" s="18" customFormat="1" ht="13" x14ac:dyDescent="0.3">
      <c r="A3" s="1">
        <v>4660</v>
      </c>
      <c r="B3" s="2" t="s">
        <v>710</v>
      </c>
      <c r="C3" s="3" t="s">
        <v>711</v>
      </c>
      <c r="D3" s="4">
        <v>31359</v>
      </c>
      <c r="E3" s="4">
        <v>49613</v>
      </c>
      <c r="F3" s="4">
        <v>48883</v>
      </c>
      <c r="G3" s="5">
        <v>3500</v>
      </c>
      <c r="H3" s="6" t="s">
        <v>431</v>
      </c>
      <c r="I3" s="2" t="s">
        <v>712</v>
      </c>
      <c r="J3" s="17" t="s">
        <v>16</v>
      </c>
      <c r="K3" s="18" t="s">
        <v>45</v>
      </c>
    </row>
    <row r="4" spans="1:11" s="18" customFormat="1" ht="13" x14ac:dyDescent="0.3">
      <c r="A4" s="1">
        <v>7387</v>
      </c>
      <c r="B4" s="2" t="s">
        <v>713</v>
      </c>
      <c r="C4" s="3" t="s">
        <v>19</v>
      </c>
      <c r="D4" s="4">
        <v>38652</v>
      </c>
      <c r="E4" s="4">
        <v>49613</v>
      </c>
      <c r="F4" s="4">
        <v>48883</v>
      </c>
      <c r="G4" s="5">
        <v>2700</v>
      </c>
      <c r="H4" s="6" t="s">
        <v>20</v>
      </c>
      <c r="I4" s="2" t="s">
        <v>483</v>
      </c>
      <c r="J4" s="17" t="s">
        <v>16</v>
      </c>
      <c r="K4" s="18" t="s">
        <v>45</v>
      </c>
    </row>
    <row r="5" spans="1:11" s="18" customFormat="1" ht="13" x14ac:dyDescent="0.3">
      <c r="A5" s="1">
        <v>8498</v>
      </c>
      <c r="B5" s="2" t="s">
        <v>714</v>
      </c>
      <c r="C5" s="3" t="s">
        <v>715</v>
      </c>
      <c r="D5" s="4">
        <v>31372</v>
      </c>
      <c r="E5" s="4">
        <v>49613</v>
      </c>
      <c r="F5" s="4">
        <v>48883</v>
      </c>
      <c r="G5" s="5">
        <v>860</v>
      </c>
      <c r="H5" s="6" t="s">
        <v>48</v>
      </c>
      <c r="I5" s="2" t="s">
        <v>716</v>
      </c>
      <c r="J5" s="17" t="s">
        <v>16</v>
      </c>
      <c r="K5" s="18" t="s">
        <v>50</v>
      </c>
    </row>
    <row r="6" spans="1:11" s="18" customFormat="1" ht="13" x14ac:dyDescent="0.3">
      <c r="A6" s="1">
        <v>1267</v>
      </c>
      <c r="B6" s="2" t="s">
        <v>717</v>
      </c>
      <c r="C6" s="3" t="s">
        <v>718</v>
      </c>
      <c r="D6" s="4">
        <v>35051</v>
      </c>
      <c r="E6" s="4">
        <v>49643</v>
      </c>
      <c r="F6" s="4">
        <v>48913</v>
      </c>
      <c r="G6" s="5">
        <v>15000</v>
      </c>
      <c r="H6" s="6" t="s">
        <v>97</v>
      </c>
      <c r="I6" s="2" t="s">
        <v>330</v>
      </c>
      <c r="J6" s="17" t="s">
        <v>16</v>
      </c>
      <c r="K6" s="18" t="s">
        <v>45</v>
      </c>
    </row>
    <row r="7" spans="1:11" s="18" customFormat="1" ht="13" x14ac:dyDescent="0.3">
      <c r="A7" s="1">
        <v>2233</v>
      </c>
      <c r="B7" s="2" t="s">
        <v>719</v>
      </c>
      <c r="C7" s="3" t="s">
        <v>720</v>
      </c>
      <c r="D7" s="4">
        <v>38694</v>
      </c>
      <c r="E7" s="4">
        <v>49643</v>
      </c>
      <c r="F7" s="4">
        <v>48913</v>
      </c>
      <c r="G7" s="5">
        <v>16030</v>
      </c>
      <c r="H7" s="6" t="s">
        <v>210</v>
      </c>
      <c r="I7" s="2" t="s">
        <v>721</v>
      </c>
      <c r="J7" s="17" t="s">
        <v>16</v>
      </c>
      <c r="K7" s="18" t="s">
        <v>50</v>
      </c>
    </row>
    <row r="8" spans="1:11" s="18" customFormat="1" ht="13" x14ac:dyDescent="0.3">
      <c r="A8" s="1">
        <v>6514</v>
      </c>
      <c r="B8" s="2" t="s">
        <v>722</v>
      </c>
      <c r="C8" s="3" t="s">
        <v>723</v>
      </c>
      <c r="D8" s="4">
        <v>38708</v>
      </c>
      <c r="E8" s="4">
        <v>49643</v>
      </c>
      <c r="F8" s="4">
        <v>48913</v>
      </c>
      <c r="G8" s="5">
        <v>319</v>
      </c>
      <c r="H8" s="6" t="s">
        <v>83</v>
      </c>
      <c r="I8" s="2" t="s">
        <v>724</v>
      </c>
      <c r="J8" s="17" t="s">
        <v>16</v>
      </c>
      <c r="K8" s="18" t="s">
        <v>22</v>
      </c>
    </row>
    <row r="9" spans="1:11" s="18" customFormat="1" ht="13" x14ac:dyDescent="0.3">
      <c r="A9" s="1">
        <v>6552</v>
      </c>
      <c r="B9" s="2" t="s">
        <v>725</v>
      </c>
      <c r="C9" s="3" t="s">
        <v>726</v>
      </c>
      <c r="D9" s="4">
        <v>31401</v>
      </c>
      <c r="E9" s="4">
        <v>49643</v>
      </c>
      <c r="F9" s="4">
        <v>48913</v>
      </c>
      <c r="G9" s="5">
        <v>1230</v>
      </c>
      <c r="H9" s="6" t="s">
        <v>210</v>
      </c>
      <c r="I9" s="2" t="s">
        <v>727</v>
      </c>
      <c r="J9" s="17" t="s">
        <v>16</v>
      </c>
      <c r="K9" s="18" t="s">
        <v>50</v>
      </c>
    </row>
    <row r="10" spans="1:11" s="18" customFormat="1" ht="13" x14ac:dyDescent="0.3">
      <c r="A10" s="1">
        <v>7804</v>
      </c>
      <c r="B10" s="2" t="s">
        <v>728</v>
      </c>
      <c r="C10" s="3" t="s">
        <v>729</v>
      </c>
      <c r="D10" s="4">
        <v>31394</v>
      </c>
      <c r="E10" s="4">
        <v>49643</v>
      </c>
      <c r="F10" s="4">
        <v>48913</v>
      </c>
      <c r="G10" s="5">
        <v>400</v>
      </c>
      <c r="H10" s="6" t="s">
        <v>698</v>
      </c>
      <c r="I10" s="2" t="s">
        <v>728</v>
      </c>
      <c r="J10" s="17" t="s">
        <v>16</v>
      </c>
      <c r="K10" s="18" t="s">
        <v>50</v>
      </c>
    </row>
    <row r="11" spans="1:11" s="18" customFormat="1" ht="13" x14ac:dyDescent="0.3">
      <c r="A11" s="1">
        <v>7828</v>
      </c>
      <c r="B11" s="2" t="s">
        <v>730</v>
      </c>
      <c r="C11" s="3" t="s">
        <v>731</v>
      </c>
      <c r="D11" s="4">
        <v>31407</v>
      </c>
      <c r="E11" s="4">
        <v>49643</v>
      </c>
      <c r="F11" s="4">
        <v>48913</v>
      </c>
      <c r="G11" s="5">
        <v>4000</v>
      </c>
      <c r="H11" s="6" t="s">
        <v>732</v>
      </c>
      <c r="I11" s="2" t="s">
        <v>733</v>
      </c>
      <c r="J11" s="17" t="s">
        <v>16</v>
      </c>
      <c r="K11" s="18" t="s">
        <v>17</v>
      </c>
    </row>
    <row r="12" spans="1:11" s="18" customFormat="1" ht="13" x14ac:dyDescent="0.3">
      <c r="A12" s="1">
        <v>8221</v>
      </c>
      <c r="B12" s="2" t="s">
        <v>734</v>
      </c>
      <c r="C12" s="3" t="s">
        <v>735</v>
      </c>
      <c r="D12" s="4">
        <v>31412</v>
      </c>
      <c r="E12" s="4">
        <v>49643</v>
      </c>
      <c r="F12" s="4">
        <v>48913</v>
      </c>
      <c r="G12" s="5">
        <v>119700</v>
      </c>
      <c r="H12" s="6" t="s">
        <v>108</v>
      </c>
      <c r="I12" s="2" t="s">
        <v>736</v>
      </c>
      <c r="J12" s="17" t="s">
        <v>16</v>
      </c>
      <c r="K12" s="18" t="s">
        <v>50</v>
      </c>
    </row>
    <row r="13" spans="1:11" s="18" customFormat="1" ht="13" x14ac:dyDescent="0.3">
      <c r="A13" s="1">
        <v>8660</v>
      </c>
      <c r="B13" s="2" t="s">
        <v>737</v>
      </c>
      <c r="C13" s="3" t="s">
        <v>738</v>
      </c>
      <c r="D13" s="4">
        <v>31412</v>
      </c>
      <c r="E13" s="4">
        <v>49643</v>
      </c>
      <c r="F13" s="4">
        <v>48913</v>
      </c>
      <c r="G13" s="5">
        <v>450</v>
      </c>
      <c r="H13" s="6" t="s">
        <v>698</v>
      </c>
      <c r="I13" s="2" t="s">
        <v>739</v>
      </c>
      <c r="J13" s="17" t="s">
        <v>16</v>
      </c>
      <c r="K13" s="18" t="s">
        <v>50</v>
      </c>
    </row>
    <row r="14" spans="1:11" s="18" customFormat="1" ht="13" x14ac:dyDescent="0.3">
      <c r="A14" s="1">
        <v>7986</v>
      </c>
      <c r="B14" s="2" t="s">
        <v>581</v>
      </c>
      <c r="C14" s="3" t="s">
        <v>740</v>
      </c>
      <c r="D14" s="4">
        <v>31429</v>
      </c>
      <c r="E14" s="4">
        <v>49674</v>
      </c>
      <c r="F14" s="4">
        <v>48944</v>
      </c>
      <c r="G14" s="5">
        <v>1497</v>
      </c>
      <c r="H14" s="6" t="s">
        <v>48</v>
      </c>
      <c r="I14" s="2" t="s">
        <v>741</v>
      </c>
      <c r="J14" s="17" t="s">
        <v>16</v>
      </c>
      <c r="K14" s="18" t="s">
        <v>50</v>
      </c>
    </row>
    <row r="15" spans="1:11" s="18" customFormat="1" ht="13" x14ac:dyDescent="0.3">
      <c r="A15" s="1">
        <v>620</v>
      </c>
      <c r="B15" s="2" t="s">
        <v>742</v>
      </c>
      <c r="C15" s="3" t="s">
        <v>743</v>
      </c>
      <c r="D15" s="4">
        <v>38756</v>
      </c>
      <c r="E15" s="4">
        <v>49705</v>
      </c>
      <c r="F15" s="4">
        <v>48975</v>
      </c>
      <c r="G15" s="5">
        <v>60</v>
      </c>
      <c r="H15" s="6" t="s">
        <v>108</v>
      </c>
      <c r="I15" s="2" t="s">
        <v>744</v>
      </c>
      <c r="J15" s="17" t="s">
        <v>16</v>
      </c>
      <c r="K15" s="18" t="s">
        <v>50</v>
      </c>
    </row>
    <row r="16" spans="1:11" s="18" customFormat="1" ht="13" x14ac:dyDescent="0.3">
      <c r="A16" s="1">
        <v>632</v>
      </c>
      <c r="B16" s="2" t="s">
        <v>745</v>
      </c>
      <c r="C16" s="3" t="s">
        <v>746</v>
      </c>
      <c r="D16" s="4">
        <v>38505</v>
      </c>
      <c r="E16" s="4">
        <v>49705</v>
      </c>
      <c r="F16" s="4">
        <v>48975</v>
      </c>
      <c r="G16" s="5">
        <v>250</v>
      </c>
      <c r="H16" s="6" t="s">
        <v>93</v>
      </c>
      <c r="I16" s="2" t="s">
        <v>747</v>
      </c>
      <c r="J16" s="17" t="s">
        <v>16</v>
      </c>
      <c r="K16" s="18" t="s">
        <v>17</v>
      </c>
    </row>
    <row r="17" spans="1:11" s="18" customFormat="1" ht="13" x14ac:dyDescent="0.3">
      <c r="A17" s="1">
        <v>2582</v>
      </c>
      <c r="B17" s="2" t="s">
        <v>748</v>
      </c>
      <c r="C17" s="3" t="s">
        <v>749</v>
      </c>
      <c r="D17" s="4">
        <v>35117</v>
      </c>
      <c r="E17" s="4">
        <v>49705</v>
      </c>
      <c r="F17" s="4">
        <v>48975</v>
      </c>
      <c r="G17" s="5">
        <v>14800</v>
      </c>
      <c r="H17" s="6" t="s">
        <v>20</v>
      </c>
      <c r="I17" s="2" t="s">
        <v>750</v>
      </c>
      <c r="J17" s="17" t="s">
        <v>16</v>
      </c>
      <c r="K17" s="18" t="s">
        <v>22</v>
      </c>
    </row>
    <row r="18" spans="1:11" s="18" customFormat="1" ht="13" x14ac:dyDescent="0.3">
      <c r="A18" s="1">
        <v>2583</v>
      </c>
      <c r="B18" s="2" t="s">
        <v>751</v>
      </c>
      <c r="C18" s="3" t="s">
        <v>749</v>
      </c>
      <c r="D18" s="4">
        <v>35117</v>
      </c>
      <c r="E18" s="4">
        <v>49705</v>
      </c>
      <c r="F18" s="4">
        <v>48975</v>
      </c>
      <c r="G18" s="5">
        <v>45652</v>
      </c>
      <c r="H18" s="6" t="s">
        <v>20</v>
      </c>
      <c r="I18" s="2" t="s">
        <v>750</v>
      </c>
      <c r="J18" s="17" t="s">
        <v>16</v>
      </c>
      <c r="K18" s="18" t="s">
        <v>22</v>
      </c>
    </row>
    <row r="19" spans="1:11" s="18" customFormat="1" ht="13" x14ac:dyDescent="0.3">
      <c r="A19" s="1">
        <v>4204</v>
      </c>
      <c r="B19" s="2" t="s">
        <v>752</v>
      </c>
      <c r="C19" s="3" t="s">
        <v>753</v>
      </c>
      <c r="D19" s="4">
        <v>31471</v>
      </c>
      <c r="E19" s="4">
        <v>49705</v>
      </c>
      <c r="F19" s="4">
        <v>48975</v>
      </c>
      <c r="G19" s="5">
        <v>3900</v>
      </c>
      <c r="H19" s="6" t="s">
        <v>431</v>
      </c>
      <c r="I19" s="2" t="s">
        <v>712</v>
      </c>
      <c r="J19" s="17" t="s">
        <v>16</v>
      </c>
      <c r="K19" s="18" t="s">
        <v>45</v>
      </c>
    </row>
    <row r="20" spans="1:11" s="18" customFormat="1" ht="13" x14ac:dyDescent="0.3">
      <c r="A20" s="1">
        <v>4359</v>
      </c>
      <c r="B20" s="2" t="s">
        <v>754</v>
      </c>
      <c r="C20" s="3" t="s">
        <v>521</v>
      </c>
      <c r="D20" s="4">
        <v>31471</v>
      </c>
      <c r="E20" s="4">
        <v>49705</v>
      </c>
      <c r="F20" s="4">
        <v>48975</v>
      </c>
      <c r="G20" s="5">
        <v>8120</v>
      </c>
      <c r="H20" s="6" t="s">
        <v>210</v>
      </c>
      <c r="I20" s="2" t="s">
        <v>755</v>
      </c>
      <c r="J20" s="17" t="s">
        <v>16</v>
      </c>
      <c r="K20" s="18" t="s">
        <v>50</v>
      </c>
    </row>
    <row r="21" spans="1:11" s="18" customFormat="1" ht="13" x14ac:dyDescent="0.3">
      <c r="A21" s="1">
        <v>4659</v>
      </c>
      <c r="B21" s="2" t="s">
        <v>756</v>
      </c>
      <c r="C21" s="3" t="s">
        <v>711</v>
      </c>
      <c r="D21" s="4">
        <v>31471</v>
      </c>
      <c r="E21" s="4">
        <v>49705</v>
      </c>
      <c r="F21" s="4">
        <v>48975</v>
      </c>
      <c r="G21" s="5">
        <v>3900</v>
      </c>
      <c r="H21" s="6" t="s">
        <v>431</v>
      </c>
      <c r="I21" s="2" t="s">
        <v>712</v>
      </c>
      <c r="J21" s="17" t="s">
        <v>16</v>
      </c>
      <c r="K21" s="18" t="s">
        <v>45</v>
      </c>
    </row>
    <row r="22" spans="1:11" s="18" customFormat="1" ht="13" x14ac:dyDescent="0.3">
      <c r="A22" s="1">
        <v>11408</v>
      </c>
      <c r="B22" s="2" t="s">
        <v>309</v>
      </c>
      <c r="C22" s="3" t="s">
        <v>19</v>
      </c>
      <c r="D22" s="4">
        <v>35116</v>
      </c>
      <c r="E22" s="4">
        <v>49705</v>
      </c>
      <c r="F22" s="4">
        <v>48975</v>
      </c>
      <c r="G22" s="5">
        <v>36250</v>
      </c>
      <c r="H22" s="6" t="s">
        <v>20</v>
      </c>
      <c r="I22" s="2" t="s">
        <v>309</v>
      </c>
      <c r="J22" s="17" t="s">
        <v>16</v>
      </c>
      <c r="K22" s="18" t="s">
        <v>22</v>
      </c>
    </row>
    <row r="23" spans="1:11" s="18" customFormat="1" ht="13" x14ac:dyDescent="0.3">
      <c r="A23" s="1">
        <v>2612</v>
      </c>
      <c r="B23" s="2" t="s">
        <v>757</v>
      </c>
      <c r="C23" s="3" t="s">
        <v>128</v>
      </c>
      <c r="D23" s="4">
        <v>38076</v>
      </c>
      <c r="E23" s="4">
        <v>49734</v>
      </c>
      <c r="F23" s="4">
        <v>49004</v>
      </c>
      <c r="G23" s="5"/>
      <c r="H23" s="6" t="s">
        <v>33</v>
      </c>
      <c r="I23" s="2" t="s">
        <v>758</v>
      </c>
      <c r="J23" s="17" t="s">
        <v>463</v>
      </c>
      <c r="K23" s="18" t="s">
        <v>35</v>
      </c>
    </row>
    <row r="24" spans="1:11" s="18" customFormat="1" ht="13" x14ac:dyDescent="0.3">
      <c r="A24" s="1">
        <v>5984</v>
      </c>
      <c r="B24" s="2" t="s">
        <v>759</v>
      </c>
      <c r="C24" s="3" t="s">
        <v>19</v>
      </c>
      <c r="D24" s="4">
        <v>35139</v>
      </c>
      <c r="E24" s="4">
        <v>49734</v>
      </c>
      <c r="F24" s="4">
        <v>49004</v>
      </c>
      <c r="G24" s="5">
        <v>7360</v>
      </c>
      <c r="H24" s="6" t="s">
        <v>20</v>
      </c>
      <c r="I24" s="2" t="s">
        <v>296</v>
      </c>
      <c r="J24" s="17" t="s">
        <v>16</v>
      </c>
      <c r="K24" s="18" t="s">
        <v>22</v>
      </c>
    </row>
    <row r="25" spans="1:11" s="18" customFormat="1" ht="13" x14ac:dyDescent="0.3">
      <c r="A25" s="1">
        <v>2456</v>
      </c>
      <c r="B25" s="2" t="s">
        <v>760</v>
      </c>
      <c r="C25" s="3" t="s">
        <v>761</v>
      </c>
      <c r="D25" s="4">
        <v>35184</v>
      </c>
      <c r="E25" s="4">
        <v>49765</v>
      </c>
      <c r="F25" s="4">
        <v>49034</v>
      </c>
      <c r="G25" s="5">
        <v>8400</v>
      </c>
      <c r="H25" s="6" t="s">
        <v>66</v>
      </c>
      <c r="I25" s="2" t="s">
        <v>762</v>
      </c>
      <c r="J25" s="17" t="s">
        <v>16</v>
      </c>
      <c r="K25" s="18" t="s">
        <v>35</v>
      </c>
    </row>
    <row r="26" spans="1:11" s="18" customFormat="1" ht="13" x14ac:dyDescent="0.3">
      <c r="A26" s="1">
        <v>7396</v>
      </c>
      <c r="B26" s="2" t="s">
        <v>763</v>
      </c>
      <c r="C26" s="3" t="s">
        <v>764</v>
      </c>
      <c r="D26" s="4">
        <v>31518</v>
      </c>
      <c r="E26" s="4">
        <v>49765</v>
      </c>
      <c r="F26" s="4">
        <v>49034</v>
      </c>
      <c r="G26" s="5">
        <v>16800</v>
      </c>
      <c r="H26" s="6" t="s">
        <v>702</v>
      </c>
      <c r="I26" s="2" t="s">
        <v>706</v>
      </c>
      <c r="J26" s="17" t="s">
        <v>16</v>
      </c>
      <c r="K26" s="18" t="s">
        <v>17</v>
      </c>
    </row>
    <row r="27" spans="1:11" s="18" customFormat="1" ht="13" x14ac:dyDescent="0.3">
      <c r="A27" s="1">
        <v>9044</v>
      </c>
      <c r="B27" s="2" t="s">
        <v>765</v>
      </c>
      <c r="C27" s="3" t="s">
        <v>766</v>
      </c>
      <c r="D27" s="4">
        <v>31531</v>
      </c>
      <c r="E27" s="4">
        <v>49765</v>
      </c>
      <c r="F27" s="4">
        <v>49034</v>
      </c>
      <c r="G27" s="5">
        <v>15</v>
      </c>
      <c r="H27" s="6" t="s">
        <v>57</v>
      </c>
      <c r="I27" s="2" t="s">
        <v>765</v>
      </c>
      <c r="J27" s="17" t="s">
        <v>16</v>
      </c>
      <c r="K27" s="18" t="s">
        <v>50</v>
      </c>
    </row>
    <row r="28" spans="1:11" s="18" customFormat="1" ht="13" x14ac:dyDescent="0.3">
      <c r="A28" s="1">
        <v>1951</v>
      </c>
      <c r="B28" s="2" t="s">
        <v>767</v>
      </c>
      <c r="C28" s="3" t="s">
        <v>614</v>
      </c>
      <c r="D28" s="4">
        <v>35143</v>
      </c>
      <c r="E28" s="4">
        <v>49795</v>
      </c>
      <c r="F28" s="4">
        <v>49064</v>
      </c>
      <c r="G28" s="5">
        <v>45000</v>
      </c>
      <c r="H28" s="6" t="s">
        <v>43</v>
      </c>
      <c r="I28" s="2" t="s">
        <v>768</v>
      </c>
      <c r="J28" s="17" t="s">
        <v>16</v>
      </c>
      <c r="K28" s="18" t="s">
        <v>45</v>
      </c>
    </row>
    <row r="29" spans="1:11" s="18" customFormat="1" ht="13" x14ac:dyDescent="0.3">
      <c r="A29" s="1">
        <v>4627</v>
      </c>
      <c r="B29" s="2" t="s">
        <v>769</v>
      </c>
      <c r="C29" s="3" t="s">
        <v>770</v>
      </c>
      <c r="D29" s="4">
        <v>31540</v>
      </c>
      <c r="E29" s="4">
        <v>49795</v>
      </c>
      <c r="F29" s="4">
        <v>49064</v>
      </c>
      <c r="G29" s="5">
        <v>1495</v>
      </c>
      <c r="H29" s="6" t="s">
        <v>14</v>
      </c>
      <c r="I29" s="2" t="s">
        <v>769</v>
      </c>
      <c r="J29" s="17" t="s">
        <v>16</v>
      </c>
      <c r="K29" s="18" t="s">
        <v>17</v>
      </c>
    </row>
    <row r="30" spans="1:11" s="18" customFormat="1" ht="13" x14ac:dyDescent="0.3">
      <c r="A30" s="1">
        <v>7194</v>
      </c>
      <c r="B30" s="2" t="s">
        <v>771</v>
      </c>
      <c r="C30" s="3" t="s">
        <v>772</v>
      </c>
      <c r="D30" s="4">
        <v>31553</v>
      </c>
      <c r="E30" s="4">
        <v>49795</v>
      </c>
      <c r="F30" s="4">
        <v>49064</v>
      </c>
      <c r="G30" s="5">
        <v>2650</v>
      </c>
      <c r="H30" s="6" t="s">
        <v>48</v>
      </c>
      <c r="I30" s="2" t="s">
        <v>773</v>
      </c>
      <c r="J30" s="17" t="s">
        <v>16</v>
      </c>
      <c r="K30" s="18" t="s">
        <v>50</v>
      </c>
    </row>
    <row r="31" spans="1:11" s="18" customFormat="1" ht="13" x14ac:dyDescent="0.3">
      <c r="A31" s="1">
        <v>2187</v>
      </c>
      <c r="B31" s="2" t="s">
        <v>774</v>
      </c>
      <c r="C31" s="3" t="s">
        <v>75</v>
      </c>
      <c r="D31" s="4">
        <v>35123</v>
      </c>
      <c r="E31" s="4">
        <v>49825</v>
      </c>
      <c r="F31" s="4">
        <v>49094</v>
      </c>
      <c r="G31" s="5">
        <v>1440</v>
      </c>
      <c r="H31" s="6" t="s">
        <v>76</v>
      </c>
      <c r="I31" s="2" t="s">
        <v>775</v>
      </c>
      <c r="J31" s="17" t="s">
        <v>16</v>
      </c>
      <c r="K31" s="18" t="s">
        <v>17</v>
      </c>
    </row>
    <row r="32" spans="1:11" s="18" customFormat="1" ht="13" x14ac:dyDescent="0.3">
      <c r="A32" s="1">
        <v>2315</v>
      </c>
      <c r="B32" s="2" t="s">
        <v>776</v>
      </c>
      <c r="C32" s="3" t="s">
        <v>777</v>
      </c>
      <c r="D32" s="4">
        <v>35233</v>
      </c>
      <c r="E32" s="4">
        <v>49826</v>
      </c>
      <c r="F32" s="4">
        <v>49095</v>
      </c>
      <c r="G32" s="5">
        <v>4400</v>
      </c>
      <c r="H32" s="6" t="s">
        <v>97</v>
      </c>
      <c r="I32" s="2" t="s">
        <v>778</v>
      </c>
      <c r="J32" s="17" t="s">
        <v>16</v>
      </c>
      <c r="K32" s="18" t="s">
        <v>45</v>
      </c>
    </row>
    <row r="33" spans="1:11" s="18" customFormat="1" ht="13" x14ac:dyDescent="0.3">
      <c r="A33" s="1">
        <v>2331</v>
      </c>
      <c r="B33" s="2" t="s">
        <v>779</v>
      </c>
      <c r="C33" s="3" t="s">
        <v>96</v>
      </c>
      <c r="D33" s="4">
        <v>35233</v>
      </c>
      <c r="E33" s="4">
        <v>49826</v>
      </c>
      <c r="F33" s="4">
        <v>49095</v>
      </c>
      <c r="G33" s="5">
        <v>14000</v>
      </c>
      <c r="H33" s="6" t="s">
        <v>97</v>
      </c>
      <c r="I33" s="2" t="s">
        <v>778</v>
      </c>
      <c r="J33" s="17" t="s">
        <v>16</v>
      </c>
      <c r="K33" s="18" t="s">
        <v>45</v>
      </c>
    </row>
    <row r="34" spans="1:11" s="18" customFormat="1" ht="13" x14ac:dyDescent="0.3">
      <c r="A34" s="1">
        <v>2332</v>
      </c>
      <c r="B34" s="2" t="s">
        <v>780</v>
      </c>
      <c r="C34" s="3" t="s">
        <v>781</v>
      </c>
      <c r="D34" s="4">
        <v>35228</v>
      </c>
      <c r="E34" s="4">
        <v>49826</v>
      </c>
      <c r="F34" s="4">
        <v>49095</v>
      </c>
      <c r="G34" s="5">
        <v>8500</v>
      </c>
      <c r="H34" s="6" t="s">
        <v>782</v>
      </c>
      <c r="I34" s="2" t="s">
        <v>778</v>
      </c>
      <c r="J34" s="17" t="s">
        <v>16</v>
      </c>
      <c r="K34" s="18" t="s">
        <v>45</v>
      </c>
    </row>
    <row r="35" spans="1:11" s="18" customFormat="1" ht="13" x14ac:dyDescent="0.3">
      <c r="A35" s="1">
        <v>2586</v>
      </c>
      <c r="B35" s="2" t="s">
        <v>783</v>
      </c>
      <c r="C35" s="3" t="s">
        <v>784</v>
      </c>
      <c r="D35" s="4">
        <v>38890</v>
      </c>
      <c r="E35" s="4">
        <v>49826</v>
      </c>
      <c r="F35" s="4">
        <v>49095</v>
      </c>
      <c r="G35" s="5">
        <v>8250</v>
      </c>
      <c r="H35" s="6" t="s">
        <v>496</v>
      </c>
      <c r="I35" s="2" t="s">
        <v>783</v>
      </c>
      <c r="J35" s="17" t="s">
        <v>16</v>
      </c>
      <c r="K35" s="18" t="s">
        <v>45</v>
      </c>
    </row>
    <row r="36" spans="1:11" s="18" customFormat="1" ht="13" x14ac:dyDescent="0.3">
      <c r="A36" s="1">
        <v>2833</v>
      </c>
      <c r="B36" s="2" t="s">
        <v>785</v>
      </c>
      <c r="C36" s="3" t="s">
        <v>786</v>
      </c>
      <c r="D36" s="4">
        <v>31593</v>
      </c>
      <c r="E36" s="4">
        <v>49826</v>
      </c>
      <c r="F36" s="4">
        <v>49095</v>
      </c>
      <c r="G36" s="5">
        <v>70200</v>
      </c>
      <c r="H36" s="6" t="s">
        <v>57</v>
      </c>
      <c r="I36" s="2" t="s">
        <v>787</v>
      </c>
      <c r="J36" s="17" t="s">
        <v>16</v>
      </c>
      <c r="K36" s="18" t="s">
        <v>50</v>
      </c>
    </row>
    <row r="37" spans="1:11" s="18" customFormat="1" ht="13" x14ac:dyDescent="0.3">
      <c r="A37" s="1">
        <v>8646</v>
      </c>
      <c r="B37" s="2" t="s">
        <v>788</v>
      </c>
      <c r="C37" s="3" t="s">
        <v>789</v>
      </c>
      <c r="D37" s="4">
        <v>31593</v>
      </c>
      <c r="E37" s="4">
        <v>49826</v>
      </c>
      <c r="F37" s="4">
        <v>49095</v>
      </c>
      <c r="G37" s="5">
        <v>3075</v>
      </c>
      <c r="H37" s="6" t="s">
        <v>48</v>
      </c>
      <c r="I37" s="2" t="s">
        <v>790</v>
      </c>
      <c r="J37" s="17" t="s">
        <v>16</v>
      </c>
      <c r="K37" s="18" t="s">
        <v>50</v>
      </c>
    </row>
    <row r="38" spans="1:11" s="18" customFormat="1" ht="13" x14ac:dyDescent="0.3">
      <c r="A38" s="1">
        <v>2555</v>
      </c>
      <c r="B38" s="2" t="s">
        <v>791</v>
      </c>
      <c r="C38" s="3" t="s">
        <v>792</v>
      </c>
      <c r="D38" s="4">
        <v>36369</v>
      </c>
      <c r="E38" s="4">
        <v>49856</v>
      </c>
      <c r="F38" s="4">
        <v>49125</v>
      </c>
      <c r="G38" s="5">
        <v>800</v>
      </c>
      <c r="H38" s="6" t="s">
        <v>33</v>
      </c>
      <c r="I38" s="2" t="s">
        <v>793</v>
      </c>
      <c r="J38" s="17" t="s">
        <v>16</v>
      </c>
      <c r="K38" s="18" t="s">
        <v>35</v>
      </c>
    </row>
    <row r="39" spans="1:11" s="18" customFormat="1" ht="13" x14ac:dyDescent="0.3">
      <c r="A39" s="1">
        <v>2556</v>
      </c>
      <c r="B39" s="2" t="s">
        <v>794</v>
      </c>
      <c r="C39" s="3" t="s">
        <v>795</v>
      </c>
      <c r="D39" s="4">
        <v>36369</v>
      </c>
      <c r="E39" s="4">
        <v>49856</v>
      </c>
      <c r="F39" s="4">
        <v>49125</v>
      </c>
      <c r="G39" s="5">
        <v>5975</v>
      </c>
      <c r="H39" s="6" t="s">
        <v>33</v>
      </c>
      <c r="I39" s="2" t="s">
        <v>793</v>
      </c>
      <c r="J39" s="17" t="s">
        <v>16</v>
      </c>
      <c r="K39" s="18" t="s">
        <v>35</v>
      </c>
    </row>
    <row r="40" spans="1:11" s="18" customFormat="1" ht="13" x14ac:dyDescent="0.3">
      <c r="A40" s="1">
        <v>5376</v>
      </c>
      <c r="B40" s="2" t="s">
        <v>796</v>
      </c>
      <c r="C40" s="3" t="s">
        <v>797</v>
      </c>
      <c r="D40" s="4">
        <v>31623</v>
      </c>
      <c r="E40" s="4">
        <v>49856</v>
      </c>
      <c r="F40" s="4">
        <v>49125</v>
      </c>
      <c r="G40" s="5">
        <v>7850</v>
      </c>
      <c r="H40" s="6" t="s">
        <v>48</v>
      </c>
      <c r="I40" s="2" t="s">
        <v>798</v>
      </c>
      <c r="J40" s="17" t="s">
        <v>16</v>
      </c>
      <c r="K40" s="18" t="s">
        <v>50</v>
      </c>
    </row>
    <row r="41" spans="1:11" s="18" customFormat="1" ht="13" x14ac:dyDescent="0.3">
      <c r="A41" s="1">
        <v>8546</v>
      </c>
      <c r="B41" s="2" t="s">
        <v>799</v>
      </c>
      <c r="C41" s="3" t="s">
        <v>800</v>
      </c>
      <c r="D41" s="4">
        <v>31618</v>
      </c>
      <c r="E41" s="4">
        <v>49856</v>
      </c>
      <c r="F41" s="4">
        <v>49125</v>
      </c>
      <c r="G41" s="5">
        <v>373</v>
      </c>
      <c r="H41" s="6" t="s">
        <v>698</v>
      </c>
      <c r="I41" s="2" t="s">
        <v>799</v>
      </c>
      <c r="J41" s="17" t="s">
        <v>16</v>
      </c>
      <c r="K41" s="18" t="s">
        <v>50</v>
      </c>
    </row>
    <row r="42" spans="1:11" s="18" customFormat="1" ht="13" x14ac:dyDescent="0.3">
      <c r="A42" s="1">
        <v>2183</v>
      </c>
      <c r="B42" s="2" t="s">
        <v>801</v>
      </c>
      <c r="C42" s="3" t="s">
        <v>802</v>
      </c>
      <c r="D42" s="4">
        <v>38938</v>
      </c>
      <c r="E42" s="4">
        <v>49887</v>
      </c>
      <c r="F42" s="4">
        <v>49156</v>
      </c>
      <c r="G42" s="5">
        <v>127500</v>
      </c>
      <c r="H42" s="6" t="s">
        <v>588</v>
      </c>
      <c r="I42" s="2" t="s">
        <v>803</v>
      </c>
      <c r="J42" s="17" t="s">
        <v>16</v>
      </c>
      <c r="K42" s="18" t="s">
        <v>45</v>
      </c>
    </row>
    <row r="43" spans="1:11" s="18" customFormat="1" ht="13" x14ac:dyDescent="0.3">
      <c r="A43" s="1">
        <v>3947</v>
      </c>
      <c r="B43" s="2" t="s">
        <v>804</v>
      </c>
      <c r="C43" s="3" t="s">
        <v>805</v>
      </c>
      <c r="D43" s="4">
        <v>31653</v>
      </c>
      <c r="E43" s="4">
        <v>49887</v>
      </c>
      <c r="F43" s="4">
        <v>49156</v>
      </c>
      <c r="G43" s="5">
        <v>20090</v>
      </c>
      <c r="H43" s="6" t="s">
        <v>14</v>
      </c>
      <c r="I43" s="2" t="s">
        <v>806</v>
      </c>
      <c r="J43" s="17" t="s">
        <v>16</v>
      </c>
      <c r="K43" s="18" t="s">
        <v>17</v>
      </c>
    </row>
    <row r="44" spans="1:11" s="18" customFormat="1" ht="13" x14ac:dyDescent="0.3">
      <c r="A44" s="1">
        <v>6015</v>
      </c>
      <c r="B44" s="2" t="s">
        <v>807</v>
      </c>
      <c r="C44" s="3" t="s">
        <v>808</v>
      </c>
      <c r="D44" s="4">
        <v>31653</v>
      </c>
      <c r="E44" s="4">
        <v>49887</v>
      </c>
      <c r="F44" s="4">
        <v>49156</v>
      </c>
      <c r="G44" s="5">
        <v>1900</v>
      </c>
      <c r="H44" s="6" t="s">
        <v>48</v>
      </c>
      <c r="I44" s="2" t="s">
        <v>809</v>
      </c>
      <c r="J44" s="17" t="s">
        <v>16</v>
      </c>
      <c r="K44" s="18" t="s">
        <v>50</v>
      </c>
    </row>
    <row r="45" spans="1:11" s="18" customFormat="1" ht="13" x14ac:dyDescent="0.3">
      <c r="A45" s="1">
        <v>7120</v>
      </c>
      <c r="B45" s="2" t="s">
        <v>810</v>
      </c>
      <c r="C45" s="3" t="s">
        <v>685</v>
      </c>
      <c r="D45" s="4">
        <v>31665</v>
      </c>
      <c r="E45" s="4">
        <v>49918</v>
      </c>
      <c r="F45" s="4">
        <v>49187</v>
      </c>
      <c r="G45" s="5">
        <v>4950</v>
      </c>
      <c r="H45" s="6" t="s">
        <v>14</v>
      </c>
      <c r="I45" s="2" t="s">
        <v>810</v>
      </c>
      <c r="J45" s="17" t="s">
        <v>16</v>
      </c>
      <c r="K45" s="18" t="s">
        <v>17</v>
      </c>
    </row>
    <row r="46" spans="1:11" s="18" customFormat="1" ht="13" x14ac:dyDescent="0.3">
      <c r="A46" s="1">
        <v>7352</v>
      </c>
      <c r="B46" s="2" t="s">
        <v>811</v>
      </c>
      <c r="C46" s="3" t="s">
        <v>812</v>
      </c>
      <c r="D46" s="4">
        <v>31685</v>
      </c>
      <c r="E46" s="4">
        <v>49918</v>
      </c>
      <c r="F46" s="4">
        <v>49187</v>
      </c>
      <c r="G46" s="5">
        <v>1636</v>
      </c>
      <c r="H46" s="6" t="s">
        <v>20</v>
      </c>
      <c r="I46" s="2" t="s">
        <v>813</v>
      </c>
      <c r="J46" s="17" t="s">
        <v>16</v>
      </c>
      <c r="K46" s="18" t="s">
        <v>22</v>
      </c>
    </row>
    <row r="47" spans="1:11" s="18" customFormat="1" ht="13" x14ac:dyDescent="0.3">
      <c r="A47" s="1">
        <v>9195</v>
      </c>
      <c r="B47" s="2" t="s">
        <v>814</v>
      </c>
      <c r="C47" s="3" t="s">
        <v>815</v>
      </c>
      <c r="D47" s="4">
        <v>31672</v>
      </c>
      <c r="E47" s="4">
        <v>49918</v>
      </c>
      <c r="F47" s="4">
        <v>49187</v>
      </c>
      <c r="G47" s="5">
        <v>26600</v>
      </c>
      <c r="H47" s="6" t="s">
        <v>76</v>
      </c>
      <c r="I47" s="2" t="s">
        <v>816</v>
      </c>
      <c r="J47" s="17" t="s">
        <v>16</v>
      </c>
      <c r="K47" s="18" t="s">
        <v>17</v>
      </c>
    </row>
    <row r="48" spans="1:11" s="18" customFormat="1" ht="13" x14ac:dyDescent="0.3">
      <c r="A48" s="1">
        <v>2354</v>
      </c>
      <c r="B48" s="2" t="s">
        <v>817</v>
      </c>
      <c r="C48" s="3" t="s">
        <v>614</v>
      </c>
      <c r="D48" s="4">
        <v>35341</v>
      </c>
      <c r="E48" s="4">
        <v>49948</v>
      </c>
      <c r="F48" s="4">
        <v>49217</v>
      </c>
      <c r="G48" s="5">
        <v>192876</v>
      </c>
      <c r="H48" s="6" t="s">
        <v>818</v>
      </c>
      <c r="I48" s="2" t="s">
        <v>819</v>
      </c>
      <c r="J48" s="17" t="s">
        <v>16</v>
      </c>
      <c r="K48" s="18" t="s">
        <v>45</v>
      </c>
    </row>
    <row r="49" spans="1:11" s="18" customFormat="1" ht="13" x14ac:dyDescent="0.3">
      <c r="A49" s="1">
        <v>2611</v>
      </c>
      <c r="B49" s="2" t="s">
        <v>820</v>
      </c>
      <c r="C49" s="3" t="s">
        <v>821</v>
      </c>
      <c r="D49" s="4">
        <v>31700</v>
      </c>
      <c r="E49" s="4">
        <v>49948</v>
      </c>
      <c r="F49" s="4">
        <v>49217</v>
      </c>
      <c r="G49" s="5">
        <v>15433</v>
      </c>
      <c r="H49" s="6" t="s">
        <v>33</v>
      </c>
      <c r="I49" s="2" t="s">
        <v>822</v>
      </c>
      <c r="J49" s="17" t="s">
        <v>16</v>
      </c>
      <c r="K49" s="18" t="s">
        <v>35</v>
      </c>
    </row>
    <row r="50" spans="1:11" x14ac:dyDescent="0.35">
      <c r="A50" s="11" t="s">
        <v>105</v>
      </c>
      <c r="B50" s="12">
        <f>SUBTOTAL(103,Table3220[Project Number])</f>
        <v>47</v>
      </c>
      <c r="C50" s="13"/>
      <c r="D50" s="11"/>
      <c r="E50" s="11"/>
      <c r="F50" s="11"/>
      <c r="G50" s="11"/>
      <c r="H50" s="11"/>
      <c r="I50" s="12"/>
      <c r="J50" s="14"/>
      <c r="K50" s="10"/>
    </row>
    <row r="53" spans="1:11" x14ac:dyDescent="0.35">
      <c r="A53" s="22" t="s">
        <v>153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x14ac:dyDescent="0.35">
      <c r="A54" s="7" t="s">
        <v>1</v>
      </c>
      <c r="B54" s="8" t="s">
        <v>2</v>
      </c>
      <c r="C54" s="9" t="s">
        <v>3</v>
      </c>
      <c r="D54" s="8" t="s">
        <v>4</v>
      </c>
      <c r="E54" s="8" t="s">
        <v>5</v>
      </c>
      <c r="F54" s="15" t="s">
        <v>152</v>
      </c>
      <c r="G54" s="9" t="s">
        <v>7</v>
      </c>
      <c r="H54" s="9" t="s">
        <v>8</v>
      </c>
      <c r="I54" s="9" t="s">
        <v>9</v>
      </c>
      <c r="J54" s="9" t="s">
        <v>10</v>
      </c>
      <c r="K54" s="9" t="s">
        <v>11</v>
      </c>
    </row>
    <row r="55" spans="1:11" s="18" customFormat="1" ht="13" x14ac:dyDescent="0.3">
      <c r="A55" s="1">
        <v>659</v>
      </c>
      <c r="B55" s="2" t="s">
        <v>1027</v>
      </c>
      <c r="C55" s="3" t="s">
        <v>1028</v>
      </c>
      <c r="D55" s="4">
        <v>39780</v>
      </c>
      <c r="E55" s="4">
        <v>50709</v>
      </c>
      <c r="F55" s="4">
        <v>48883</v>
      </c>
      <c r="G55" s="5">
        <v>15200</v>
      </c>
      <c r="H55" s="6" t="s">
        <v>43</v>
      </c>
      <c r="I55" s="2" t="s">
        <v>1029</v>
      </c>
      <c r="J55" s="17" t="s">
        <v>16</v>
      </c>
      <c r="K55" s="18" t="s">
        <v>45</v>
      </c>
    </row>
    <row r="56" spans="1:11" s="18" customFormat="1" ht="13" x14ac:dyDescent="0.3">
      <c r="A56" s="1">
        <v>1927</v>
      </c>
      <c r="B56" s="2" t="s">
        <v>1030</v>
      </c>
      <c r="C56" s="3" t="s">
        <v>107</v>
      </c>
      <c r="D56" s="4">
        <v>37943</v>
      </c>
      <c r="E56" s="4">
        <v>50709</v>
      </c>
      <c r="F56" s="4">
        <v>48883</v>
      </c>
      <c r="G56" s="5">
        <v>194210</v>
      </c>
      <c r="H56" s="6" t="s">
        <v>210</v>
      </c>
      <c r="I56" s="2" t="s">
        <v>1031</v>
      </c>
      <c r="J56" s="17" t="s">
        <v>16</v>
      </c>
      <c r="K56" s="18" t="s">
        <v>50</v>
      </c>
    </row>
    <row r="57" spans="1:11" s="18" customFormat="1" ht="13" x14ac:dyDescent="0.3">
      <c r="A57" s="1">
        <v>2404</v>
      </c>
      <c r="B57" s="2" t="s">
        <v>1032</v>
      </c>
      <c r="C57" s="3" t="s">
        <v>1033</v>
      </c>
      <c r="D57" s="4">
        <v>36140</v>
      </c>
      <c r="E57" s="4">
        <v>50739</v>
      </c>
      <c r="F57" s="4">
        <v>48913</v>
      </c>
      <c r="G57" s="5">
        <v>8050</v>
      </c>
      <c r="H57" s="6" t="s">
        <v>83</v>
      </c>
      <c r="I57" s="2" t="s">
        <v>1034</v>
      </c>
      <c r="J57" s="17" t="s">
        <v>16</v>
      </c>
      <c r="K57" s="18" t="s">
        <v>22</v>
      </c>
    </row>
    <row r="58" spans="1:11" s="18" customFormat="1" ht="13" x14ac:dyDescent="0.3">
      <c r="A58" s="1">
        <v>2899</v>
      </c>
      <c r="B58" s="2" t="s">
        <v>1035</v>
      </c>
      <c r="C58" s="3" t="s">
        <v>1036</v>
      </c>
      <c r="D58" s="4">
        <v>32492</v>
      </c>
      <c r="E58" s="4">
        <v>50739</v>
      </c>
      <c r="F58" s="4">
        <v>48913</v>
      </c>
      <c r="G58" s="5">
        <v>59448</v>
      </c>
      <c r="H58" s="6" t="s">
        <v>48</v>
      </c>
      <c r="I58" s="2" t="s">
        <v>1037</v>
      </c>
      <c r="J58" s="17" t="s">
        <v>16</v>
      </c>
      <c r="K58" s="18" t="s">
        <v>50</v>
      </c>
    </row>
    <row r="59" spans="1:11" s="18" customFormat="1" ht="13" x14ac:dyDescent="0.3">
      <c r="A59" s="1">
        <v>178</v>
      </c>
      <c r="B59" s="2" t="s">
        <v>1038</v>
      </c>
      <c r="C59" s="3" t="s">
        <v>1039</v>
      </c>
      <c r="D59" s="4">
        <v>39869</v>
      </c>
      <c r="E59" s="4">
        <v>50801</v>
      </c>
      <c r="F59" s="4">
        <v>48975</v>
      </c>
      <c r="G59" s="5">
        <v>11475</v>
      </c>
      <c r="H59" s="6" t="s">
        <v>14</v>
      </c>
      <c r="I59" s="2" t="s">
        <v>15</v>
      </c>
      <c r="J59" s="17" t="s">
        <v>16</v>
      </c>
      <c r="K59" s="18" t="s">
        <v>17</v>
      </c>
    </row>
    <row r="60" spans="1:11" s="18" customFormat="1" ht="13" x14ac:dyDescent="0.3">
      <c r="A60" s="1">
        <v>10505</v>
      </c>
      <c r="B60" s="2" t="s">
        <v>1040</v>
      </c>
      <c r="C60" s="3" t="s">
        <v>1041</v>
      </c>
      <c r="D60" s="4">
        <v>32562</v>
      </c>
      <c r="E60" s="4">
        <v>50801</v>
      </c>
      <c r="F60" s="4">
        <v>48975</v>
      </c>
      <c r="G60" s="5">
        <v>90</v>
      </c>
      <c r="H60" s="6" t="s">
        <v>14</v>
      </c>
      <c r="I60" s="2" t="s">
        <v>1042</v>
      </c>
      <c r="J60" s="17" t="s">
        <v>16</v>
      </c>
      <c r="K60" s="18" t="s">
        <v>17</v>
      </c>
    </row>
    <row r="61" spans="1:11" s="18" customFormat="1" ht="13" x14ac:dyDescent="0.3">
      <c r="A61" s="1">
        <v>11475</v>
      </c>
      <c r="B61" s="2" t="s">
        <v>1043</v>
      </c>
      <c r="C61" s="3" t="s">
        <v>65</v>
      </c>
      <c r="D61" s="4">
        <v>39869</v>
      </c>
      <c r="E61" s="4">
        <v>50801</v>
      </c>
      <c r="F61" s="4">
        <v>48975</v>
      </c>
      <c r="G61" s="5">
        <v>2251</v>
      </c>
      <c r="H61" s="6" t="s">
        <v>1044</v>
      </c>
      <c r="I61" s="2" t="s">
        <v>1045</v>
      </c>
      <c r="J61" s="17" t="s">
        <v>16</v>
      </c>
      <c r="K61" s="18" t="s">
        <v>30</v>
      </c>
    </row>
    <row r="62" spans="1:11" s="18" customFormat="1" ht="13" x14ac:dyDescent="0.3">
      <c r="A62" s="1">
        <v>11478</v>
      </c>
      <c r="B62" s="2" t="s">
        <v>1046</v>
      </c>
      <c r="C62" s="3" t="s">
        <v>65</v>
      </c>
      <c r="D62" s="4">
        <v>39870</v>
      </c>
      <c r="E62" s="4">
        <v>50801</v>
      </c>
      <c r="F62" s="4">
        <v>48975</v>
      </c>
      <c r="G62" s="5">
        <v>2200</v>
      </c>
      <c r="H62" s="6" t="s">
        <v>192</v>
      </c>
      <c r="I62" s="2" t="s">
        <v>1047</v>
      </c>
      <c r="J62" s="17" t="s">
        <v>16</v>
      </c>
      <c r="K62" s="18" t="s">
        <v>22</v>
      </c>
    </row>
    <row r="63" spans="1:11" s="18" customFormat="1" ht="13" x14ac:dyDescent="0.3">
      <c r="A63" s="1">
        <v>2237</v>
      </c>
      <c r="B63" s="2" t="s">
        <v>1048</v>
      </c>
      <c r="C63" s="3" t="s">
        <v>614</v>
      </c>
      <c r="D63" s="4">
        <v>39590</v>
      </c>
      <c r="E63" s="4">
        <v>50829</v>
      </c>
      <c r="F63" s="4">
        <v>49003</v>
      </c>
      <c r="G63" s="5">
        <v>16800</v>
      </c>
      <c r="H63" s="6" t="s">
        <v>43</v>
      </c>
      <c r="I63" s="2" t="s">
        <v>616</v>
      </c>
      <c r="J63" s="17" t="s">
        <v>16</v>
      </c>
      <c r="K63" s="18" t="s">
        <v>45</v>
      </c>
    </row>
    <row r="64" spans="1:11" s="18" customFormat="1" ht="13" x14ac:dyDescent="0.3">
      <c r="A64" s="1">
        <v>4656</v>
      </c>
      <c r="B64" s="2" t="s">
        <v>1049</v>
      </c>
      <c r="C64" s="3" t="s">
        <v>1050</v>
      </c>
      <c r="D64" s="4">
        <v>32594</v>
      </c>
      <c r="E64" s="4">
        <v>50829</v>
      </c>
      <c r="F64" s="4">
        <v>49003</v>
      </c>
      <c r="G64" s="5">
        <v>15000</v>
      </c>
      <c r="H64" s="6" t="s">
        <v>48</v>
      </c>
      <c r="I64" s="2" t="s">
        <v>1051</v>
      </c>
      <c r="J64" s="17" t="s">
        <v>16</v>
      </c>
      <c r="K64" s="18" t="s">
        <v>50</v>
      </c>
    </row>
    <row r="65" spans="1:11" s="18" customFormat="1" ht="13" x14ac:dyDescent="0.3">
      <c r="A65" s="1">
        <v>2210</v>
      </c>
      <c r="B65" s="2" t="s">
        <v>1052</v>
      </c>
      <c r="C65" s="3" t="s">
        <v>1053</v>
      </c>
      <c r="D65" s="4">
        <v>40162</v>
      </c>
      <c r="E65" s="4">
        <v>50860</v>
      </c>
      <c r="F65" s="4">
        <v>49034</v>
      </c>
      <c r="G65" s="5">
        <v>636000</v>
      </c>
      <c r="H65" s="6" t="s">
        <v>38</v>
      </c>
      <c r="I65" s="2" t="s">
        <v>1054</v>
      </c>
      <c r="J65" s="17" t="s">
        <v>1055</v>
      </c>
      <c r="K65" s="18" t="s">
        <v>30</v>
      </c>
    </row>
    <row r="66" spans="1:11" s="18" customFormat="1" ht="13" x14ac:dyDescent="0.3">
      <c r="A66" s="1">
        <v>9482</v>
      </c>
      <c r="B66" s="2" t="s">
        <v>1056</v>
      </c>
      <c r="C66" s="3" t="s">
        <v>1057</v>
      </c>
      <c r="D66" s="4">
        <v>32619</v>
      </c>
      <c r="E66" s="4">
        <v>50860</v>
      </c>
      <c r="F66" s="4">
        <v>49034</v>
      </c>
      <c r="G66" s="5">
        <v>500</v>
      </c>
      <c r="H66" s="6" t="s">
        <v>698</v>
      </c>
      <c r="I66" s="2" t="s">
        <v>1058</v>
      </c>
      <c r="J66" s="17" t="s">
        <v>16</v>
      </c>
      <c r="K66" s="18" t="s">
        <v>50</v>
      </c>
    </row>
    <row r="67" spans="1:11" s="18" customFormat="1" ht="13" x14ac:dyDescent="0.3">
      <c r="A67" s="1">
        <v>9967</v>
      </c>
      <c r="B67" s="2" t="s">
        <v>1059</v>
      </c>
      <c r="C67" s="3" t="s">
        <v>1060</v>
      </c>
      <c r="D67" s="4">
        <v>32653</v>
      </c>
      <c r="E67" s="4">
        <v>50890</v>
      </c>
      <c r="F67" s="4">
        <v>49064</v>
      </c>
      <c r="G67" s="5">
        <v>945</v>
      </c>
      <c r="H67" s="6" t="s">
        <v>48</v>
      </c>
      <c r="I67" s="2" t="s">
        <v>1061</v>
      </c>
      <c r="J67" s="17" t="s">
        <v>16</v>
      </c>
      <c r="K67" s="18" t="s">
        <v>50</v>
      </c>
    </row>
    <row r="68" spans="1:11" s="18" customFormat="1" ht="13" x14ac:dyDescent="0.3">
      <c r="A68" s="1">
        <v>7528</v>
      </c>
      <c r="B68" s="2" t="s">
        <v>1062</v>
      </c>
      <c r="C68" s="3" t="s">
        <v>1063</v>
      </c>
      <c r="D68" s="4">
        <v>39829</v>
      </c>
      <c r="E68" s="4">
        <v>50982</v>
      </c>
      <c r="F68" s="4">
        <v>49156</v>
      </c>
      <c r="G68" s="5">
        <v>1100</v>
      </c>
      <c r="H68" s="6" t="s">
        <v>1064</v>
      </c>
      <c r="I68" s="2" t="s">
        <v>121</v>
      </c>
      <c r="J68" s="17" t="s">
        <v>16</v>
      </c>
      <c r="K68" s="18" t="s">
        <v>35</v>
      </c>
    </row>
    <row r="69" spans="1:11" s="18" customFormat="1" ht="13" x14ac:dyDescent="0.3">
      <c r="A69" s="1">
        <v>2004</v>
      </c>
      <c r="B69" s="2" t="s">
        <v>1065</v>
      </c>
      <c r="C69" s="3" t="s">
        <v>123</v>
      </c>
      <c r="D69" s="4">
        <v>36392</v>
      </c>
      <c r="E69" s="4">
        <v>51013</v>
      </c>
      <c r="F69" s="4">
        <v>49187</v>
      </c>
      <c r="G69" s="5">
        <v>42705</v>
      </c>
      <c r="H69" s="6" t="s">
        <v>124</v>
      </c>
      <c r="I69" s="2" t="s">
        <v>121</v>
      </c>
      <c r="J69" s="17" t="s">
        <v>16</v>
      </c>
      <c r="K69" s="18" t="s">
        <v>35</v>
      </c>
    </row>
    <row r="70" spans="1:11" s="18" customFormat="1" ht="13" x14ac:dyDescent="0.3">
      <c r="A70" s="1">
        <v>5264</v>
      </c>
      <c r="B70" s="2" t="s">
        <v>1066</v>
      </c>
      <c r="C70" s="3" t="s">
        <v>1067</v>
      </c>
      <c r="D70" s="4">
        <v>32766</v>
      </c>
      <c r="E70" s="4">
        <v>51013</v>
      </c>
      <c r="F70" s="4">
        <v>49187</v>
      </c>
      <c r="G70" s="5">
        <v>12000</v>
      </c>
      <c r="H70" s="6" t="s">
        <v>210</v>
      </c>
      <c r="I70" s="2" t="s">
        <v>1068</v>
      </c>
      <c r="J70" s="17" t="s">
        <v>16</v>
      </c>
      <c r="K70" s="18" t="s">
        <v>50</v>
      </c>
    </row>
    <row r="71" spans="1:11" s="18" customFormat="1" ht="13" x14ac:dyDescent="0.3">
      <c r="A71" s="1">
        <v>6902</v>
      </c>
      <c r="B71" s="2" t="s">
        <v>1069</v>
      </c>
      <c r="C71" s="3" t="s">
        <v>989</v>
      </c>
      <c r="D71" s="4">
        <v>32778</v>
      </c>
      <c r="E71" s="4">
        <v>51013</v>
      </c>
      <c r="F71" s="4">
        <v>49187</v>
      </c>
      <c r="G71" s="5">
        <v>42696</v>
      </c>
      <c r="H71" s="6" t="s">
        <v>525</v>
      </c>
      <c r="I71" s="2" t="s">
        <v>526</v>
      </c>
      <c r="J71" s="17" t="s">
        <v>16</v>
      </c>
      <c r="K71" s="18" t="s">
        <v>30</v>
      </c>
    </row>
    <row r="72" spans="1:11" s="18" customFormat="1" ht="13" x14ac:dyDescent="0.3">
      <c r="A72" s="1">
        <v>6939</v>
      </c>
      <c r="B72" s="2" t="s">
        <v>1070</v>
      </c>
      <c r="C72" s="3" t="s">
        <v>989</v>
      </c>
      <c r="D72" s="4">
        <v>32778</v>
      </c>
      <c r="E72" s="4">
        <v>51013</v>
      </c>
      <c r="F72" s="4">
        <v>49187</v>
      </c>
      <c r="G72" s="5">
        <v>42000</v>
      </c>
      <c r="H72" s="6" t="s">
        <v>517</v>
      </c>
      <c r="I72" s="2" t="s">
        <v>526</v>
      </c>
      <c r="J72" s="17" t="s">
        <v>16</v>
      </c>
      <c r="K72" s="18" t="s">
        <v>30</v>
      </c>
    </row>
    <row r="73" spans="1:11" s="18" customFormat="1" ht="13" x14ac:dyDescent="0.3">
      <c r="A73" s="1">
        <v>7758</v>
      </c>
      <c r="B73" s="2" t="s">
        <v>1071</v>
      </c>
      <c r="C73" s="3" t="s">
        <v>123</v>
      </c>
      <c r="D73" s="4">
        <v>38944</v>
      </c>
      <c r="E73" s="4">
        <v>51013</v>
      </c>
      <c r="F73" s="4">
        <v>49187</v>
      </c>
      <c r="G73" s="5">
        <v>750</v>
      </c>
      <c r="H73" s="6" t="s">
        <v>124</v>
      </c>
      <c r="I73" s="2" t="s">
        <v>1072</v>
      </c>
      <c r="J73" s="17" t="s">
        <v>16</v>
      </c>
      <c r="K73" s="18" t="s">
        <v>35</v>
      </c>
    </row>
    <row r="74" spans="1:11" s="18" customFormat="1" ht="13" x14ac:dyDescent="0.3">
      <c r="A74" s="1">
        <v>11574</v>
      </c>
      <c r="B74" s="2" t="s">
        <v>1073</v>
      </c>
      <c r="C74" s="3" t="s">
        <v>1074</v>
      </c>
      <c r="D74" s="4">
        <v>36432</v>
      </c>
      <c r="E74" s="4">
        <v>51013</v>
      </c>
      <c r="F74" s="4">
        <v>49187</v>
      </c>
      <c r="G74" s="5">
        <v>800</v>
      </c>
      <c r="H74" s="6" t="s">
        <v>62</v>
      </c>
      <c r="I74" s="2" t="s">
        <v>1075</v>
      </c>
      <c r="J74" s="17" t="s">
        <v>16</v>
      </c>
      <c r="K74" s="18" t="s">
        <v>35</v>
      </c>
    </row>
    <row r="75" spans="1:11" s="18" customFormat="1" ht="13" x14ac:dyDescent="0.3">
      <c r="A75" s="11" t="s">
        <v>105</v>
      </c>
      <c r="B75" s="12">
        <f>SUBTOTAL(103,Table5521[Project Number])</f>
        <v>20</v>
      </c>
      <c r="C75" s="13"/>
      <c r="D75" s="11"/>
      <c r="E75" s="11"/>
      <c r="F75" s="16"/>
      <c r="G75" s="11"/>
      <c r="H75" s="11"/>
      <c r="I75" s="12"/>
      <c r="J75" s="14"/>
      <c r="K75" s="10"/>
    </row>
  </sheetData>
  <mergeCells count="2">
    <mergeCell ref="A1:K1"/>
    <mergeCell ref="A53:K53"/>
  </mergeCells>
  <pageMargins left="0.7" right="0.7" top="0.75" bottom="0.75" header="0.3" footer="0.3"/>
  <tableParts count="2">
    <tablePart r:id="rId1"/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83427-5DA6-4C10-9AC3-4A6DB1D012BF}">
  <dimension ref="A1:M105"/>
  <sheetViews>
    <sheetView workbookViewId="0">
      <selection activeCell="A3" sqref="A3"/>
    </sheetView>
  </sheetViews>
  <sheetFormatPr defaultRowHeight="14.5" x14ac:dyDescent="0.35"/>
  <cols>
    <col min="1" max="1" width="18.7265625" bestFit="1" customWidth="1"/>
    <col min="2" max="2" width="26.453125" bestFit="1" customWidth="1"/>
    <col min="3" max="3" width="27.54296875" customWidth="1"/>
    <col min="4" max="4" width="14.08984375" bestFit="1" customWidth="1"/>
    <col min="5" max="5" width="18.453125" bestFit="1" customWidth="1"/>
    <col min="6" max="6" width="12.6328125" bestFit="1" customWidth="1"/>
    <col min="7" max="7" width="27" bestFit="1" customWidth="1"/>
    <col min="9" max="9" width="38.7265625" bestFit="1" customWidth="1"/>
    <col min="10" max="10" width="14.90625" bestFit="1" customWidth="1"/>
    <col min="11" max="11" width="16.54296875" bestFit="1" customWidth="1"/>
  </cols>
  <sheetData>
    <row r="1" spans="1:1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35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pans="1:11" s="18" customFormat="1" ht="13" x14ac:dyDescent="0.3">
      <c r="A3" s="1">
        <v>2142</v>
      </c>
      <c r="B3" s="2" t="s">
        <v>823</v>
      </c>
      <c r="C3" s="3" t="s">
        <v>128</v>
      </c>
      <c r="D3" s="4">
        <v>38000</v>
      </c>
      <c r="E3" s="4">
        <v>49979</v>
      </c>
      <c r="F3" s="4">
        <v>49248</v>
      </c>
      <c r="G3" s="5">
        <v>76400</v>
      </c>
      <c r="H3" s="6" t="s">
        <v>33</v>
      </c>
      <c r="I3" s="2" t="s">
        <v>822</v>
      </c>
      <c r="J3" s="17" t="s">
        <v>16</v>
      </c>
      <c r="K3" s="18" t="s">
        <v>35</v>
      </c>
    </row>
    <row r="4" spans="1:11" s="18" customFormat="1" ht="13" x14ac:dyDescent="0.3">
      <c r="A4" s="1">
        <v>2325</v>
      </c>
      <c r="B4" s="2" t="s">
        <v>824</v>
      </c>
      <c r="C4" s="3" t="s">
        <v>128</v>
      </c>
      <c r="D4" s="4">
        <v>35759</v>
      </c>
      <c r="E4" s="4">
        <v>49979</v>
      </c>
      <c r="F4" s="4">
        <v>49248</v>
      </c>
      <c r="G4" s="5">
        <v>15980</v>
      </c>
      <c r="H4" s="6" t="s">
        <v>33</v>
      </c>
      <c r="I4" s="2" t="s">
        <v>822</v>
      </c>
      <c r="J4" s="17" t="s">
        <v>16</v>
      </c>
      <c r="K4" s="18" t="s">
        <v>35</v>
      </c>
    </row>
    <row r="5" spans="1:11" s="18" customFormat="1" ht="13" x14ac:dyDescent="0.3">
      <c r="A5" s="1">
        <v>2329</v>
      </c>
      <c r="B5" s="2" t="s">
        <v>825</v>
      </c>
      <c r="C5" s="3" t="s">
        <v>128</v>
      </c>
      <c r="D5" s="4">
        <v>35759</v>
      </c>
      <c r="E5" s="4">
        <v>49979</v>
      </c>
      <c r="F5" s="4">
        <v>49248</v>
      </c>
      <c r="G5" s="5">
        <v>83700</v>
      </c>
      <c r="H5" s="6" t="s">
        <v>33</v>
      </c>
      <c r="I5" s="2" t="s">
        <v>822</v>
      </c>
      <c r="J5" s="17" t="s">
        <v>16</v>
      </c>
      <c r="K5" s="18" t="s">
        <v>35</v>
      </c>
    </row>
    <row r="6" spans="1:11" s="18" customFormat="1" ht="13" x14ac:dyDescent="0.3">
      <c r="A6" s="1">
        <v>2574</v>
      </c>
      <c r="B6" s="2" t="s">
        <v>826</v>
      </c>
      <c r="C6" s="3" t="s">
        <v>827</v>
      </c>
      <c r="D6" s="4">
        <v>38415</v>
      </c>
      <c r="E6" s="4">
        <v>49979</v>
      </c>
      <c r="F6" s="4">
        <v>49248</v>
      </c>
      <c r="G6" s="5">
        <v>6915</v>
      </c>
      <c r="H6" s="6" t="s">
        <v>33</v>
      </c>
      <c r="I6" s="2" t="s">
        <v>822</v>
      </c>
      <c r="J6" s="17" t="s">
        <v>16</v>
      </c>
      <c r="K6" s="18" t="s">
        <v>35</v>
      </c>
    </row>
    <row r="7" spans="1:11" s="18" customFormat="1" ht="13" x14ac:dyDescent="0.3">
      <c r="A7" s="1">
        <v>2671</v>
      </c>
      <c r="B7" s="2" t="s">
        <v>828</v>
      </c>
      <c r="C7" s="3" t="s">
        <v>829</v>
      </c>
      <c r="D7" s="4">
        <v>35759</v>
      </c>
      <c r="E7" s="4">
        <v>49979</v>
      </c>
      <c r="F7" s="4">
        <v>49248</v>
      </c>
      <c r="G7" s="5"/>
      <c r="H7" s="6" t="s">
        <v>33</v>
      </c>
      <c r="I7" s="2" t="s">
        <v>822</v>
      </c>
      <c r="J7" s="17" t="s">
        <v>463</v>
      </c>
      <c r="K7" s="18" t="s">
        <v>35</v>
      </c>
    </row>
    <row r="8" spans="1:11" s="18" customFormat="1" ht="13" x14ac:dyDescent="0.3">
      <c r="A8" s="1">
        <v>11472</v>
      </c>
      <c r="B8" s="2" t="s">
        <v>830</v>
      </c>
      <c r="C8" s="3" t="s">
        <v>831</v>
      </c>
      <c r="D8" s="4">
        <v>38084</v>
      </c>
      <c r="E8" s="4">
        <v>49979</v>
      </c>
      <c r="F8" s="4">
        <v>49248</v>
      </c>
      <c r="G8" s="5">
        <v>1050</v>
      </c>
      <c r="H8" s="6" t="s">
        <v>33</v>
      </c>
      <c r="I8" s="2" t="s">
        <v>514</v>
      </c>
      <c r="J8" s="17" t="s">
        <v>16</v>
      </c>
      <c r="K8" s="18" t="s">
        <v>35</v>
      </c>
    </row>
    <row r="9" spans="1:11" s="18" customFormat="1" ht="13" x14ac:dyDescent="0.3">
      <c r="A9" s="1">
        <v>2551</v>
      </c>
      <c r="B9" s="2" t="s">
        <v>832</v>
      </c>
      <c r="C9" s="3" t="s">
        <v>246</v>
      </c>
      <c r="D9" s="4">
        <v>35430</v>
      </c>
      <c r="E9" s="4">
        <v>50009</v>
      </c>
      <c r="F9" s="4">
        <v>49278</v>
      </c>
      <c r="G9" s="5">
        <v>4105</v>
      </c>
      <c r="H9" s="6" t="s">
        <v>83</v>
      </c>
      <c r="I9" s="2" t="s">
        <v>248</v>
      </c>
      <c r="J9" s="17" t="s">
        <v>16</v>
      </c>
      <c r="K9" s="18" t="s">
        <v>22</v>
      </c>
    </row>
    <row r="10" spans="1:11" s="18" customFormat="1" ht="13" x14ac:dyDescent="0.3">
      <c r="A10" s="1">
        <v>2579</v>
      </c>
      <c r="B10" s="2" t="s">
        <v>833</v>
      </c>
      <c r="C10" s="3" t="s">
        <v>246</v>
      </c>
      <c r="D10" s="4">
        <v>35422</v>
      </c>
      <c r="E10" s="4">
        <v>50009</v>
      </c>
      <c r="F10" s="4">
        <v>49278</v>
      </c>
      <c r="G10" s="5">
        <v>4800</v>
      </c>
      <c r="H10" s="6" t="s">
        <v>247</v>
      </c>
      <c r="I10" s="2" t="s">
        <v>248</v>
      </c>
      <c r="J10" s="17" t="s">
        <v>16</v>
      </c>
      <c r="K10" s="18" t="s">
        <v>158</v>
      </c>
    </row>
    <row r="11" spans="1:11" s="18" customFormat="1" ht="13" x14ac:dyDescent="0.3">
      <c r="A11" s="1">
        <v>2964</v>
      </c>
      <c r="B11" s="2" t="s">
        <v>834</v>
      </c>
      <c r="C11" s="3" t="s">
        <v>835</v>
      </c>
      <c r="D11" s="4">
        <v>37953</v>
      </c>
      <c r="E11" s="4">
        <v>50009</v>
      </c>
      <c r="F11" s="4">
        <v>49278</v>
      </c>
      <c r="G11" s="5">
        <v>2720</v>
      </c>
      <c r="H11" s="6" t="s">
        <v>83</v>
      </c>
      <c r="I11" s="2" t="s">
        <v>248</v>
      </c>
      <c r="J11" s="17" t="s">
        <v>16</v>
      </c>
      <c r="K11" s="18" t="s">
        <v>22</v>
      </c>
    </row>
    <row r="12" spans="1:11" s="18" customFormat="1" ht="13" x14ac:dyDescent="0.3">
      <c r="A12" s="1">
        <v>3865</v>
      </c>
      <c r="B12" s="2" t="s">
        <v>836</v>
      </c>
      <c r="C12" s="3" t="s">
        <v>837</v>
      </c>
      <c r="D12" s="4">
        <v>31750</v>
      </c>
      <c r="E12" s="4">
        <v>50009</v>
      </c>
      <c r="F12" s="4">
        <v>49278</v>
      </c>
      <c r="G12" s="5">
        <v>6070</v>
      </c>
      <c r="H12" s="6" t="s">
        <v>505</v>
      </c>
      <c r="I12" s="2" t="s">
        <v>838</v>
      </c>
      <c r="J12" s="17" t="s">
        <v>16</v>
      </c>
      <c r="K12" s="18" t="s">
        <v>45</v>
      </c>
    </row>
    <row r="13" spans="1:11" s="18" customFormat="1" ht="13" x14ac:dyDescent="0.3">
      <c r="A13" s="1">
        <v>6281</v>
      </c>
      <c r="B13" s="2" t="s">
        <v>839</v>
      </c>
      <c r="C13" s="3" t="s">
        <v>840</v>
      </c>
      <c r="D13" s="4">
        <v>31769</v>
      </c>
      <c r="E13" s="4">
        <v>50009</v>
      </c>
      <c r="F13" s="4">
        <v>49278</v>
      </c>
      <c r="G13" s="5">
        <v>935</v>
      </c>
      <c r="H13" s="6" t="s">
        <v>14</v>
      </c>
      <c r="I13" s="2" t="s">
        <v>841</v>
      </c>
      <c r="J13" s="17" t="s">
        <v>16</v>
      </c>
      <c r="K13" s="18" t="s">
        <v>17</v>
      </c>
    </row>
    <row r="14" spans="1:11" s="18" customFormat="1" ht="13" x14ac:dyDescent="0.3">
      <c r="A14" s="1">
        <v>6896</v>
      </c>
      <c r="B14" s="2" t="s">
        <v>842</v>
      </c>
      <c r="C14" s="3" t="s">
        <v>843</v>
      </c>
      <c r="D14" s="4">
        <v>31776</v>
      </c>
      <c r="E14" s="4">
        <v>50009</v>
      </c>
      <c r="F14" s="4">
        <v>49278</v>
      </c>
      <c r="G14" s="5">
        <v>14500</v>
      </c>
      <c r="H14" s="6" t="s">
        <v>14</v>
      </c>
      <c r="I14" s="2" t="s">
        <v>844</v>
      </c>
      <c r="J14" s="17" t="s">
        <v>16</v>
      </c>
      <c r="K14" s="18" t="s">
        <v>17</v>
      </c>
    </row>
    <row r="15" spans="1:11" s="18" customFormat="1" ht="13" x14ac:dyDescent="0.3">
      <c r="A15" s="1">
        <v>7447</v>
      </c>
      <c r="B15" s="2" t="s">
        <v>845</v>
      </c>
      <c r="C15" s="3" t="s">
        <v>846</v>
      </c>
      <c r="D15" s="4">
        <v>31775</v>
      </c>
      <c r="E15" s="4">
        <v>50009</v>
      </c>
      <c r="F15" s="4">
        <v>49278</v>
      </c>
      <c r="G15" s="5">
        <v>900</v>
      </c>
      <c r="H15" s="6" t="s">
        <v>48</v>
      </c>
      <c r="I15" s="2" t="s">
        <v>847</v>
      </c>
      <c r="J15" s="17" t="s">
        <v>16</v>
      </c>
      <c r="K15" s="18" t="s">
        <v>50</v>
      </c>
    </row>
    <row r="16" spans="1:11" s="18" customFormat="1" ht="13" x14ac:dyDescent="0.3">
      <c r="A16" s="1">
        <v>8296</v>
      </c>
      <c r="B16" s="2" t="s">
        <v>848</v>
      </c>
      <c r="C16" s="3" t="s">
        <v>849</v>
      </c>
      <c r="D16" s="4">
        <v>31748</v>
      </c>
      <c r="E16" s="4">
        <v>50009</v>
      </c>
      <c r="F16" s="4">
        <v>49278</v>
      </c>
      <c r="G16" s="5">
        <v>29900</v>
      </c>
      <c r="H16" s="6" t="s">
        <v>14</v>
      </c>
      <c r="I16" s="2" t="s">
        <v>850</v>
      </c>
      <c r="J16" s="17" t="s">
        <v>16</v>
      </c>
      <c r="K16" s="18" t="s">
        <v>17</v>
      </c>
    </row>
    <row r="17" spans="1:11" s="18" customFormat="1" ht="13" x14ac:dyDescent="0.3">
      <c r="A17" s="1">
        <v>11530</v>
      </c>
      <c r="B17" s="2" t="s">
        <v>851</v>
      </c>
      <c r="C17" s="3" t="s">
        <v>852</v>
      </c>
      <c r="D17" s="4">
        <v>35426</v>
      </c>
      <c r="E17" s="4">
        <v>50009</v>
      </c>
      <c r="F17" s="4">
        <v>49278</v>
      </c>
      <c r="G17" s="5">
        <v>900</v>
      </c>
      <c r="H17" s="6" t="s">
        <v>853</v>
      </c>
      <c r="I17" s="2" t="s">
        <v>854</v>
      </c>
      <c r="J17" s="17" t="s">
        <v>16</v>
      </c>
      <c r="K17" s="18" t="s">
        <v>158</v>
      </c>
    </row>
    <row r="18" spans="1:11" s="18" customFormat="1" ht="13" x14ac:dyDescent="0.3">
      <c r="A18" s="1">
        <v>11797</v>
      </c>
      <c r="B18" s="2" t="s">
        <v>855</v>
      </c>
      <c r="C18" s="3" t="s">
        <v>856</v>
      </c>
      <c r="D18" s="4">
        <v>37888</v>
      </c>
      <c r="E18" s="4">
        <v>50009</v>
      </c>
      <c r="F18" s="4">
        <v>49278</v>
      </c>
      <c r="G18" s="5">
        <v>900</v>
      </c>
      <c r="H18" s="6" t="s">
        <v>83</v>
      </c>
      <c r="I18" s="2" t="s">
        <v>248</v>
      </c>
      <c r="J18" s="17" t="s">
        <v>16</v>
      </c>
      <c r="K18" s="18" t="s">
        <v>22</v>
      </c>
    </row>
    <row r="19" spans="1:11" s="18" customFormat="1" ht="13" x14ac:dyDescent="0.3">
      <c r="A19" s="1">
        <v>1960</v>
      </c>
      <c r="B19" s="2" t="s">
        <v>857</v>
      </c>
      <c r="C19" s="3" t="s">
        <v>858</v>
      </c>
      <c r="D19" s="4">
        <v>38092</v>
      </c>
      <c r="E19" s="4">
        <v>50071</v>
      </c>
      <c r="F19" s="4">
        <v>49340</v>
      </c>
      <c r="G19" s="5">
        <v>18960</v>
      </c>
      <c r="H19" s="6" t="s">
        <v>25</v>
      </c>
      <c r="I19" s="2" t="s">
        <v>859</v>
      </c>
      <c r="J19" s="17" t="s">
        <v>16</v>
      </c>
      <c r="K19" s="18" t="s">
        <v>158</v>
      </c>
    </row>
    <row r="20" spans="1:11" s="18" customFormat="1" ht="13" x14ac:dyDescent="0.3">
      <c r="A20" s="1">
        <v>2390</v>
      </c>
      <c r="B20" s="2" t="s">
        <v>860</v>
      </c>
      <c r="C20" s="3" t="s">
        <v>861</v>
      </c>
      <c r="D20" s="4">
        <v>35466</v>
      </c>
      <c r="E20" s="4">
        <v>50071</v>
      </c>
      <c r="F20" s="4">
        <v>49340</v>
      </c>
      <c r="G20" s="5">
        <v>9139</v>
      </c>
      <c r="H20" s="6" t="s">
        <v>25</v>
      </c>
      <c r="I20" s="2" t="s">
        <v>859</v>
      </c>
      <c r="J20" s="17" t="s">
        <v>16</v>
      </c>
      <c r="K20" s="18" t="s">
        <v>158</v>
      </c>
    </row>
    <row r="21" spans="1:11" s="18" customFormat="1" ht="13" x14ac:dyDescent="0.3">
      <c r="A21" s="1">
        <v>2395</v>
      </c>
      <c r="B21" s="2" t="s">
        <v>862</v>
      </c>
      <c r="C21" s="3" t="s">
        <v>863</v>
      </c>
      <c r="D21" s="4">
        <v>35466</v>
      </c>
      <c r="E21" s="4">
        <v>50071</v>
      </c>
      <c r="F21" s="4">
        <v>49340</v>
      </c>
      <c r="G21" s="5">
        <v>960</v>
      </c>
      <c r="H21" s="6" t="s">
        <v>25</v>
      </c>
      <c r="I21" s="2" t="s">
        <v>864</v>
      </c>
      <c r="J21" s="17" t="s">
        <v>16</v>
      </c>
      <c r="K21" s="18" t="s">
        <v>158</v>
      </c>
    </row>
    <row r="22" spans="1:11" s="18" customFormat="1" ht="13" x14ac:dyDescent="0.3">
      <c r="A22" s="1">
        <v>2421</v>
      </c>
      <c r="B22" s="2" t="s">
        <v>865</v>
      </c>
      <c r="C22" s="3" t="s">
        <v>863</v>
      </c>
      <c r="D22" s="4">
        <v>35466</v>
      </c>
      <c r="E22" s="4">
        <v>50071</v>
      </c>
      <c r="F22" s="4">
        <v>49340</v>
      </c>
      <c r="G22" s="5">
        <v>1200</v>
      </c>
      <c r="H22" s="6" t="s">
        <v>25</v>
      </c>
      <c r="I22" s="2" t="s">
        <v>864</v>
      </c>
      <c r="J22" s="17" t="s">
        <v>16</v>
      </c>
      <c r="K22" s="18" t="s">
        <v>158</v>
      </c>
    </row>
    <row r="23" spans="1:11" s="18" customFormat="1" ht="13" x14ac:dyDescent="0.3">
      <c r="A23" s="1">
        <v>2473</v>
      </c>
      <c r="B23" s="2" t="s">
        <v>866</v>
      </c>
      <c r="C23" s="3" t="s">
        <v>863</v>
      </c>
      <c r="D23" s="4">
        <v>35466</v>
      </c>
      <c r="E23" s="4">
        <v>50071</v>
      </c>
      <c r="F23" s="4">
        <v>49340</v>
      </c>
      <c r="G23" s="5">
        <v>1500</v>
      </c>
      <c r="H23" s="6" t="s">
        <v>25</v>
      </c>
      <c r="I23" s="2" t="s">
        <v>867</v>
      </c>
      <c r="J23" s="17" t="s">
        <v>16</v>
      </c>
      <c r="K23" s="18" t="s">
        <v>158</v>
      </c>
    </row>
    <row r="24" spans="1:11" s="18" customFormat="1" ht="13" x14ac:dyDescent="0.3">
      <c r="A24" s="1">
        <v>2475</v>
      </c>
      <c r="B24" s="2" t="s">
        <v>868</v>
      </c>
      <c r="C24" s="3" t="s">
        <v>869</v>
      </c>
      <c r="D24" s="4">
        <v>35466</v>
      </c>
      <c r="E24" s="4">
        <v>50071</v>
      </c>
      <c r="F24" s="4">
        <v>49340</v>
      </c>
      <c r="G24" s="5">
        <v>1400</v>
      </c>
      <c r="H24" s="6" t="s">
        <v>25</v>
      </c>
      <c r="I24" s="2" t="s">
        <v>859</v>
      </c>
      <c r="J24" s="17" t="s">
        <v>16</v>
      </c>
      <c r="K24" s="18" t="s">
        <v>158</v>
      </c>
    </row>
    <row r="25" spans="1:11" s="18" customFormat="1" ht="13" x14ac:dyDescent="0.3">
      <c r="A25" s="1">
        <v>2640</v>
      </c>
      <c r="B25" s="2" t="s">
        <v>870</v>
      </c>
      <c r="C25" s="3" t="s">
        <v>863</v>
      </c>
      <c r="D25" s="4">
        <v>35466</v>
      </c>
      <c r="E25" s="4">
        <v>50071</v>
      </c>
      <c r="F25" s="4">
        <v>49340</v>
      </c>
      <c r="G25" s="5">
        <v>800</v>
      </c>
      <c r="H25" s="6" t="s">
        <v>25</v>
      </c>
      <c r="I25" s="2" t="s">
        <v>864</v>
      </c>
      <c r="J25" s="17" t="s">
        <v>16</v>
      </c>
      <c r="K25" s="18" t="s">
        <v>158</v>
      </c>
    </row>
    <row r="26" spans="1:11" s="18" customFormat="1" ht="13" x14ac:dyDescent="0.3">
      <c r="A26" s="1">
        <v>10854</v>
      </c>
      <c r="B26" s="2" t="s">
        <v>130</v>
      </c>
      <c r="C26" s="3" t="s">
        <v>871</v>
      </c>
      <c r="D26" s="4">
        <v>35468</v>
      </c>
      <c r="E26" s="4">
        <v>50071</v>
      </c>
      <c r="F26" s="4">
        <v>49340</v>
      </c>
      <c r="G26" s="5">
        <v>2000</v>
      </c>
      <c r="H26" s="6" t="s">
        <v>83</v>
      </c>
      <c r="I26" s="2" t="s">
        <v>872</v>
      </c>
      <c r="J26" s="17" t="s">
        <v>16</v>
      </c>
      <c r="K26" s="18" t="s">
        <v>22</v>
      </c>
    </row>
    <row r="27" spans="1:11" s="18" customFormat="1" ht="13" x14ac:dyDescent="0.3">
      <c r="A27" s="1">
        <v>1862</v>
      </c>
      <c r="B27" s="2" t="s">
        <v>873</v>
      </c>
      <c r="C27" s="3" t="s">
        <v>874</v>
      </c>
      <c r="D27" s="4">
        <v>35496</v>
      </c>
      <c r="E27" s="4">
        <v>50099</v>
      </c>
      <c r="F27" s="4">
        <v>49368</v>
      </c>
      <c r="G27" s="5">
        <v>116562</v>
      </c>
      <c r="H27" s="6" t="s">
        <v>57</v>
      </c>
      <c r="I27" s="2" t="s">
        <v>873</v>
      </c>
      <c r="J27" s="17" t="s">
        <v>16</v>
      </c>
      <c r="K27" s="18" t="s">
        <v>50</v>
      </c>
    </row>
    <row r="28" spans="1:11" s="18" customFormat="1" ht="13" x14ac:dyDescent="0.3">
      <c r="A28" s="1">
        <v>2438</v>
      </c>
      <c r="B28" s="2" t="s">
        <v>875</v>
      </c>
      <c r="C28" s="3" t="s">
        <v>876</v>
      </c>
      <c r="D28" s="4">
        <v>35474</v>
      </c>
      <c r="E28" s="4">
        <v>50099</v>
      </c>
      <c r="F28" s="4">
        <v>49368</v>
      </c>
      <c r="G28" s="5">
        <v>7440</v>
      </c>
      <c r="H28" s="6" t="s">
        <v>20</v>
      </c>
      <c r="I28" s="2" t="s">
        <v>877</v>
      </c>
      <c r="J28" s="17" t="s">
        <v>16</v>
      </c>
      <c r="K28" s="18" t="s">
        <v>22</v>
      </c>
    </row>
    <row r="29" spans="1:11" s="18" customFormat="1" ht="13" x14ac:dyDescent="0.3">
      <c r="A29" s="1">
        <v>9029</v>
      </c>
      <c r="B29" s="2" t="s">
        <v>878</v>
      </c>
      <c r="C29" s="3" t="s">
        <v>879</v>
      </c>
      <c r="D29" s="4">
        <v>31847</v>
      </c>
      <c r="E29" s="4">
        <v>50099</v>
      </c>
      <c r="F29" s="4">
        <v>49368</v>
      </c>
      <c r="G29" s="5">
        <v>1100</v>
      </c>
      <c r="H29" s="6" t="s">
        <v>14</v>
      </c>
      <c r="I29" s="2" t="s">
        <v>880</v>
      </c>
      <c r="J29" s="17" t="s">
        <v>16</v>
      </c>
      <c r="K29" s="18" t="s">
        <v>17</v>
      </c>
    </row>
    <row r="30" spans="1:11" s="18" customFormat="1" ht="13" x14ac:dyDescent="0.3">
      <c r="A30" s="1">
        <v>9202</v>
      </c>
      <c r="B30" s="2" t="s">
        <v>881</v>
      </c>
      <c r="C30" s="3" t="s">
        <v>882</v>
      </c>
      <c r="D30" s="4">
        <v>31867</v>
      </c>
      <c r="E30" s="4">
        <v>50099</v>
      </c>
      <c r="F30" s="4">
        <v>49368</v>
      </c>
      <c r="G30" s="5">
        <v>800</v>
      </c>
      <c r="H30" s="6" t="s">
        <v>76</v>
      </c>
      <c r="I30" s="2" t="s">
        <v>883</v>
      </c>
      <c r="J30" s="17" t="s">
        <v>16</v>
      </c>
      <c r="K30" s="18" t="s">
        <v>17</v>
      </c>
    </row>
    <row r="31" spans="1:11" s="18" customFormat="1" ht="13" x14ac:dyDescent="0.3">
      <c r="A31" s="1">
        <v>10703</v>
      </c>
      <c r="B31" s="2" t="s">
        <v>884</v>
      </c>
      <c r="C31" s="3" t="s">
        <v>885</v>
      </c>
      <c r="D31" s="4">
        <v>35496</v>
      </c>
      <c r="E31" s="4">
        <v>50099</v>
      </c>
      <c r="F31" s="4">
        <v>49368</v>
      </c>
      <c r="G31" s="5">
        <v>11625</v>
      </c>
      <c r="H31" s="6" t="s">
        <v>57</v>
      </c>
      <c r="I31" s="2" t="s">
        <v>873</v>
      </c>
      <c r="J31" s="17" t="s">
        <v>16</v>
      </c>
      <c r="K31" s="18" t="s">
        <v>50</v>
      </c>
    </row>
    <row r="32" spans="1:11" s="18" customFormat="1" ht="13" x14ac:dyDescent="0.3">
      <c r="A32" s="1">
        <v>2323</v>
      </c>
      <c r="B32" s="2" t="s">
        <v>886</v>
      </c>
      <c r="C32" s="3" t="s">
        <v>887</v>
      </c>
      <c r="D32" s="4">
        <v>35524</v>
      </c>
      <c r="E32" s="4">
        <v>50130</v>
      </c>
      <c r="F32" s="4">
        <v>49399</v>
      </c>
      <c r="G32" s="5">
        <v>74946</v>
      </c>
      <c r="H32" s="6" t="s">
        <v>888</v>
      </c>
      <c r="I32" s="2" t="s">
        <v>886</v>
      </c>
      <c r="J32" s="17" t="s">
        <v>16</v>
      </c>
      <c r="K32" s="18" t="s">
        <v>35</v>
      </c>
    </row>
    <row r="33" spans="1:11" s="18" customFormat="1" ht="13" x14ac:dyDescent="0.3">
      <c r="A33" s="1">
        <v>2334</v>
      </c>
      <c r="B33" s="2" t="s">
        <v>889</v>
      </c>
      <c r="C33" s="3" t="s">
        <v>890</v>
      </c>
      <c r="D33" s="4">
        <v>35524</v>
      </c>
      <c r="E33" s="4">
        <v>50130</v>
      </c>
      <c r="F33" s="4">
        <v>49399</v>
      </c>
      <c r="G33" s="5">
        <v>3580</v>
      </c>
      <c r="H33" s="6" t="s">
        <v>124</v>
      </c>
      <c r="I33" s="2" t="s">
        <v>886</v>
      </c>
      <c r="J33" s="17" t="s">
        <v>16</v>
      </c>
      <c r="K33" s="18" t="s">
        <v>35</v>
      </c>
    </row>
    <row r="34" spans="1:11" s="18" customFormat="1" ht="13" x14ac:dyDescent="0.3">
      <c r="A34" s="1">
        <v>3239</v>
      </c>
      <c r="B34" s="2" t="s">
        <v>891</v>
      </c>
      <c r="C34" s="3" t="s">
        <v>892</v>
      </c>
      <c r="D34" s="4">
        <v>31880</v>
      </c>
      <c r="E34" s="4">
        <v>50130</v>
      </c>
      <c r="F34" s="4">
        <v>49399</v>
      </c>
      <c r="G34" s="5">
        <v>11875</v>
      </c>
      <c r="H34" s="6" t="s">
        <v>57</v>
      </c>
      <c r="I34" s="2" t="s">
        <v>893</v>
      </c>
      <c r="J34" s="17" t="s">
        <v>16</v>
      </c>
      <c r="K34" s="18" t="s">
        <v>50</v>
      </c>
    </row>
    <row r="35" spans="1:11" s="18" customFormat="1" ht="13" x14ac:dyDescent="0.3">
      <c r="A35" s="1">
        <v>8361</v>
      </c>
      <c r="B35" s="2" t="s">
        <v>894</v>
      </c>
      <c r="C35" s="3" t="s">
        <v>895</v>
      </c>
      <c r="D35" s="4">
        <v>31874</v>
      </c>
      <c r="E35" s="4">
        <v>50130</v>
      </c>
      <c r="F35" s="4">
        <v>49399</v>
      </c>
      <c r="G35" s="5">
        <v>5000</v>
      </c>
      <c r="H35" s="6" t="s">
        <v>14</v>
      </c>
      <c r="I35" s="2" t="s">
        <v>896</v>
      </c>
      <c r="J35" s="17" t="s">
        <v>16</v>
      </c>
      <c r="K35" s="18" t="s">
        <v>17</v>
      </c>
    </row>
    <row r="36" spans="1:11" s="18" customFormat="1" ht="13" x14ac:dyDescent="0.3">
      <c r="A36" s="1">
        <v>8436</v>
      </c>
      <c r="B36" s="2" t="s">
        <v>897</v>
      </c>
      <c r="C36" s="3" t="s">
        <v>898</v>
      </c>
      <c r="D36" s="4">
        <v>31877</v>
      </c>
      <c r="E36" s="4">
        <v>50130</v>
      </c>
      <c r="F36" s="4">
        <v>49399</v>
      </c>
      <c r="G36" s="5">
        <v>24939</v>
      </c>
      <c r="H36" s="6" t="s">
        <v>48</v>
      </c>
      <c r="I36" s="2" t="s">
        <v>899</v>
      </c>
      <c r="J36" s="17" t="s">
        <v>16</v>
      </c>
      <c r="K36" s="18" t="s">
        <v>50</v>
      </c>
    </row>
    <row r="37" spans="1:11" s="18" customFormat="1" ht="13" x14ac:dyDescent="0.3">
      <c r="A37" s="1">
        <v>9185</v>
      </c>
      <c r="B37" s="2" t="s">
        <v>900</v>
      </c>
      <c r="C37" s="3" t="s">
        <v>901</v>
      </c>
      <c r="D37" s="4">
        <v>38922</v>
      </c>
      <c r="E37" s="4">
        <v>50130</v>
      </c>
      <c r="F37" s="4">
        <v>49399</v>
      </c>
      <c r="G37" s="5">
        <v>1200</v>
      </c>
      <c r="H37" s="6" t="s">
        <v>25</v>
      </c>
      <c r="I37" s="2" t="s">
        <v>900</v>
      </c>
      <c r="J37" s="17" t="s">
        <v>16</v>
      </c>
      <c r="K37" s="18" t="s">
        <v>158</v>
      </c>
    </row>
    <row r="38" spans="1:11" s="18" customFormat="1" ht="13" x14ac:dyDescent="0.3">
      <c r="A38" s="1">
        <v>10888</v>
      </c>
      <c r="B38" s="2" t="s">
        <v>902</v>
      </c>
      <c r="C38" s="3" t="s">
        <v>903</v>
      </c>
      <c r="D38" s="4">
        <v>32988</v>
      </c>
      <c r="E38" s="4">
        <v>50130</v>
      </c>
      <c r="F38" s="4">
        <v>49399</v>
      </c>
      <c r="G38" s="5"/>
      <c r="H38" s="6" t="s">
        <v>57</v>
      </c>
      <c r="I38" s="2" t="s">
        <v>904</v>
      </c>
      <c r="J38" s="17" t="s">
        <v>127</v>
      </c>
      <c r="K38" s="18" t="s">
        <v>50</v>
      </c>
    </row>
    <row r="39" spans="1:11" s="18" customFormat="1" ht="13" x14ac:dyDescent="0.3">
      <c r="A39" s="1">
        <v>2016</v>
      </c>
      <c r="B39" s="2" t="s">
        <v>787</v>
      </c>
      <c r="C39" s="3" t="s">
        <v>874</v>
      </c>
      <c r="D39" s="4">
        <v>37328</v>
      </c>
      <c r="E39" s="4">
        <v>50141</v>
      </c>
      <c r="F39" s="4">
        <v>49410</v>
      </c>
      <c r="G39" s="5">
        <v>466000</v>
      </c>
      <c r="H39" s="6" t="s">
        <v>57</v>
      </c>
      <c r="I39" s="2" t="s">
        <v>787</v>
      </c>
      <c r="J39" s="17" t="s">
        <v>16</v>
      </c>
      <c r="K39" s="18" t="s">
        <v>50</v>
      </c>
    </row>
    <row r="40" spans="1:11" s="18" customFormat="1" ht="13" x14ac:dyDescent="0.3">
      <c r="A40" s="1">
        <v>710</v>
      </c>
      <c r="B40" s="2" t="s">
        <v>905</v>
      </c>
      <c r="C40" s="3" t="s">
        <v>906</v>
      </c>
      <c r="D40" s="4">
        <v>35566</v>
      </c>
      <c r="E40" s="4">
        <v>50160</v>
      </c>
      <c r="F40" s="4">
        <v>49429</v>
      </c>
      <c r="G40" s="5">
        <v>700</v>
      </c>
      <c r="H40" s="6" t="s">
        <v>25</v>
      </c>
      <c r="I40" s="2" t="s">
        <v>907</v>
      </c>
      <c r="J40" s="17" t="s">
        <v>16</v>
      </c>
      <c r="K40" s="18" t="s">
        <v>22</v>
      </c>
    </row>
    <row r="41" spans="1:11" s="18" customFormat="1" ht="13" x14ac:dyDescent="0.3">
      <c r="A41" s="1">
        <v>2357</v>
      </c>
      <c r="B41" s="2" t="s">
        <v>908</v>
      </c>
      <c r="C41" s="3" t="s">
        <v>909</v>
      </c>
      <c r="D41" s="4">
        <v>35557</v>
      </c>
      <c r="E41" s="4">
        <v>50160</v>
      </c>
      <c r="F41" s="4">
        <v>49429</v>
      </c>
      <c r="G41" s="5">
        <v>8000</v>
      </c>
      <c r="H41" s="6" t="s">
        <v>662</v>
      </c>
      <c r="I41" s="2" t="s">
        <v>910</v>
      </c>
      <c r="J41" s="17" t="s">
        <v>16</v>
      </c>
      <c r="K41" s="18" t="s">
        <v>22</v>
      </c>
    </row>
    <row r="42" spans="1:11" s="18" customFormat="1" ht="13" x14ac:dyDescent="0.3">
      <c r="A42" s="1">
        <v>2394</v>
      </c>
      <c r="B42" s="2" t="s">
        <v>911</v>
      </c>
      <c r="C42" s="3" t="s">
        <v>909</v>
      </c>
      <c r="D42" s="4">
        <v>35557</v>
      </c>
      <c r="E42" s="4">
        <v>50160</v>
      </c>
      <c r="F42" s="4">
        <v>49429</v>
      </c>
      <c r="G42" s="5">
        <v>7800</v>
      </c>
      <c r="H42" s="6" t="s">
        <v>662</v>
      </c>
      <c r="I42" s="2" t="s">
        <v>910</v>
      </c>
      <c r="J42" s="17" t="s">
        <v>16</v>
      </c>
      <c r="K42" s="18" t="s">
        <v>22</v>
      </c>
    </row>
    <row r="43" spans="1:11" s="18" customFormat="1" ht="13" x14ac:dyDescent="0.3">
      <c r="A43" s="1">
        <v>2433</v>
      </c>
      <c r="B43" s="2" t="s">
        <v>912</v>
      </c>
      <c r="C43" s="3" t="s">
        <v>656</v>
      </c>
      <c r="D43" s="4">
        <v>35557</v>
      </c>
      <c r="E43" s="4">
        <v>50160</v>
      </c>
      <c r="F43" s="4">
        <v>49429</v>
      </c>
      <c r="G43" s="5">
        <v>7150</v>
      </c>
      <c r="H43" s="6" t="s">
        <v>662</v>
      </c>
      <c r="I43" s="2" t="s">
        <v>910</v>
      </c>
      <c r="J43" s="17" t="s">
        <v>16</v>
      </c>
      <c r="K43" s="18" t="s">
        <v>22</v>
      </c>
    </row>
    <row r="44" spans="1:11" s="18" customFormat="1" ht="13" x14ac:dyDescent="0.3">
      <c r="A44" s="1">
        <v>5130</v>
      </c>
      <c r="B44" s="2" t="s">
        <v>913</v>
      </c>
      <c r="C44" s="3" t="s">
        <v>653</v>
      </c>
      <c r="D44" s="4">
        <v>31926</v>
      </c>
      <c r="E44" s="4">
        <v>50160</v>
      </c>
      <c r="F44" s="4">
        <v>49429</v>
      </c>
      <c r="G44" s="5">
        <v>445</v>
      </c>
      <c r="H44" s="6" t="s">
        <v>14</v>
      </c>
      <c r="I44" s="2" t="s">
        <v>914</v>
      </c>
      <c r="J44" s="17" t="s">
        <v>16</v>
      </c>
      <c r="K44" s="18" t="s">
        <v>17</v>
      </c>
    </row>
    <row r="45" spans="1:11" s="18" customFormat="1" ht="13" x14ac:dyDescent="0.3">
      <c r="A45" s="1">
        <v>8909</v>
      </c>
      <c r="B45" s="2" t="s">
        <v>915</v>
      </c>
      <c r="C45" s="3" t="s">
        <v>916</v>
      </c>
      <c r="D45" s="4">
        <v>31919</v>
      </c>
      <c r="E45" s="4">
        <v>50160</v>
      </c>
      <c r="F45" s="4">
        <v>49429</v>
      </c>
      <c r="G45" s="5">
        <v>4770</v>
      </c>
      <c r="H45" s="6" t="s">
        <v>48</v>
      </c>
      <c r="I45" s="2" t="s">
        <v>917</v>
      </c>
      <c r="J45" s="17" t="s">
        <v>16</v>
      </c>
      <c r="K45" s="18" t="s">
        <v>50</v>
      </c>
    </row>
    <row r="46" spans="1:11" s="18" customFormat="1" ht="13" x14ac:dyDescent="0.3">
      <c r="A46" s="1">
        <v>10805</v>
      </c>
      <c r="B46" s="2" t="s">
        <v>918</v>
      </c>
      <c r="C46" s="3" t="s">
        <v>919</v>
      </c>
      <c r="D46" s="4">
        <v>35558</v>
      </c>
      <c r="E46" s="4">
        <v>50160</v>
      </c>
      <c r="F46" s="4">
        <v>49429</v>
      </c>
      <c r="G46" s="5">
        <v>7200</v>
      </c>
      <c r="H46" s="6" t="s">
        <v>25</v>
      </c>
      <c r="I46" s="2" t="s">
        <v>21</v>
      </c>
      <c r="J46" s="17" t="s">
        <v>16</v>
      </c>
      <c r="K46" s="18" t="s">
        <v>158</v>
      </c>
    </row>
    <row r="47" spans="1:11" s="18" customFormat="1" ht="13" x14ac:dyDescent="0.3">
      <c r="A47" s="1">
        <v>2522</v>
      </c>
      <c r="B47" s="2" t="s">
        <v>920</v>
      </c>
      <c r="C47" s="3" t="s">
        <v>656</v>
      </c>
      <c r="D47" s="4">
        <v>35607</v>
      </c>
      <c r="E47" s="4">
        <v>50191</v>
      </c>
      <c r="F47" s="4">
        <v>49460</v>
      </c>
      <c r="G47" s="5">
        <v>3500</v>
      </c>
      <c r="H47" s="6" t="s">
        <v>25</v>
      </c>
      <c r="I47" s="2" t="s">
        <v>921</v>
      </c>
      <c r="J47" s="17" t="s">
        <v>16</v>
      </c>
      <c r="K47" s="18" t="s">
        <v>22</v>
      </c>
    </row>
    <row r="48" spans="1:11" s="18" customFormat="1" ht="13" x14ac:dyDescent="0.3">
      <c r="A48" s="1">
        <v>2525</v>
      </c>
      <c r="B48" s="2" t="s">
        <v>922</v>
      </c>
      <c r="C48" s="3" t="s">
        <v>656</v>
      </c>
      <c r="D48" s="4">
        <v>35607</v>
      </c>
      <c r="E48" s="4">
        <v>50191</v>
      </c>
      <c r="F48" s="4">
        <v>49460</v>
      </c>
      <c r="G48" s="5">
        <v>6400</v>
      </c>
      <c r="H48" s="6" t="s">
        <v>25</v>
      </c>
      <c r="I48" s="2" t="s">
        <v>921</v>
      </c>
      <c r="J48" s="17" t="s">
        <v>16</v>
      </c>
      <c r="K48" s="18" t="s">
        <v>22</v>
      </c>
    </row>
    <row r="49" spans="1:11" s="18" customFormat="1" ht="13" x14ac:dyDescent="0.3">
      <c r="A49" s="1">
        <v>2546</v>
      </c>
      <c r="B49" s="2" t="s">
        <v>923</v>
      </c>
      <c r="C49" s="3" t="s">
        <v>656</v>
      </c>
      <c r="D49" s="4">
        <v>35607</v>
      </c>
      <c r="E49" s="4">
        <v>50191</v>
      </c>
      <c r="F49" s="4">
        <v>49460</v>
      </c>
      <c r="G49" s="5">
        <v>3840</v>
      </c>
      <c r="H49" s="6" t="s">
        <v>25</v>
      </c>
      <c r="I49" s="2" t="s">
        <v>921</v>
      </c>
      <c r="J49" s="17" t="s">
        <v>16</v>
      </c>
      <c r="K49" s="18" t="s">
        <v>22</v>
      </c>
    </row>
    <row r="50" spans="1:11" s="18" customFormat="1" ht="13" x14ac:dyDescent="0.3">
      <c r="A50" s="1">
        <v>2560</v>
      </c>
      <c r="B50" s="2" t="s">
        <v>924</v>
      </c>
      <c r="C50" s="3" t="s">
        <v>656</v>
      </c>
      <c r="D50" s="4">
        <v>35607</v>
      </c>
      <c r="E50" s="4">
        <v>50191</v>
      </c>
      <c r="F50" s="4">
        <v>49460</v>
      </c>
      <c r="G50" s="5">
        <v>1400</v>
      </c>
      <c r="H50" s="6" t="s">
        <v>25</v>
      </c>
      <c r="I50" s="2" t="s">
        <v>921</v>
      </c>
      <c r="J50" s="17" t="s">
        <v>16</v>
      </c>
      <c r="K50" s="18" t="s">
        <v>22</v>
      </c>
    </row>
    <row r="51" spans="1:11" s="18" customFormat="1" ht="13" x14ac:dyDescent="0.3">
      <c r="A51" s="1">
        <v>2581</v>
      </c>
      <c r="B51" s="2" t="s">
        <v>925</v>
      </c>
      <c r="C51" s="3" t="s">
        <v>656</v>
      </c>
      <c r="D51" s="4">
        <v>35607</v>
      </c>
      <c r="E51" s="4">
        <v>50191</v>
      </c>
      <c r="F51" s="4">
        <v>49460</v>
      </c>
      <c r="G51" s="5">
        <v>600</v>
      </c>
      <c r="H51" s="6" t="s">
        <v>25</v>
      </c>
      <c r="I51" s="2" t="s">
        <v>921</v>
      </c>
      <c r="J51" s="17" t="s">
        <v>16</v>
      </c>
      <c r="K51" s="18" t="s">
        <v>22</v>
      </c>
    </row>
    <row r="52" spans="1:11" s="18" customFormat="1" ht="13" x14ac:dyDescent="0.3">
      <c r="A52" s="1">
        <v>2595</v>
      </c>
      <c r="B52" s="2" t="s">
        <v>926</v>
      </c>
      <c r="C52" s="3" t="s">
        <v>656</v>
      </c>
      <c r="D52" s="4">
        <v>35607</v>
      </c>
      <c r="E52" s="4">
        <v>50191</v>
      </c>
      <c r="F52" s="4">
        <v>49460</v>
      </c>
      <c r="G52" s="5">
        <v>7000</v>
      </c>
      <c r="H52" s="6" t="s">
        <v>25</v>
      </c>
      <c r="I52" s="2" t="s">
        <v>921</v>
      </c>
      <c r="J52" s="17" t="s">
        <v>16</v>
      </c>
      <c r="K52" s="18" t="s">
        <v>22</v>
      </c>
    </row>
    <row r="53" spans="1:11" s="18" customFormat="1" ht="13" x14ac:dyDescent="0.3">
      <c r="A53" s="1">
        <v>10856</v>
      </c>
      <c r="B53" s="2" t="s">
        <v>927</v>
      </c>
      <c r="C53" s="3" t="s">
        <v>928</v>
      </c>
      <c r="D53" s="4">
        <v>35607</v>
      </c>
      <c r="E53" s="4">
        <v>50191</v>
      </c>
      <c r="F53" s="4">
        <v>49460</v>
      </c>
      <c r="G53" s="5">
        <v>900</v>
      </c>
      <c r="H53" s="6" t="s">
        <v>83</v>
      </c>
      <c r="I53" s="2" t="s">
        <v>929</v>
      </c>
      <c r="J53" s="17" t="s">
        <v>16</v>
      </c>
      <c r="K53" s="18" t="s">
        <v>22</v>
      </c>
    </row>
    <row r="54" spans="1:11" s="18" customFormat="1" ht="13" x14ac:dyDescent="0.3">
      <c r="A54" s="1">
        <v>9184</v>
      </c>
      <c r="B54" s="2" t="s">
        <v>930</v>
      </c>
      <c r="C54" s="3" t="s">
        <v>901</v>
      </c>
      <c r="D54" s="4">
        <v>38965</v>
      </c>
      <c r="E54" s="4">
        <v>50200</v>
      </c>
      <c r="F54" s="4">
        <v>49469</v>
      </c>
      <c r="G54" s="5">
        <v>1076</v>
      </c>
      <c r="H54" s="6" t="s">
        <v>25</v>
      </c>
      <c r="I54" s="2" t="s">
        <v>931</v>
      </c>
      <c r="J54" s="17" t="s">
        <v>16</v>
      </c>
      <c r="K54" s="18" t="s">
        <v>158</v>
      </c>
    </row>
    <row r="55" spans="1:11" s="18" customFormat="1" ht="13" x14ac:dyDescent="0.3">
      <c r="A55" s="1">
        <v>7342</v>
      </c>
      <c r="B55" s="2" t="s">
        <v>932</v>
      </c>
      <c r="C55" s="3" t="s">
        <v>933</v>
      </c>
      <c r="D55" s="4">
        <v>31972</v>
      </c>
      <c r="E55" s="4">
        <v>50221</v>
      </c>
      <c r="F55" s="4">
        <v>49490</v>
      </c>
      <c r="G55" s="5">
        <v>1200</v>
      </c>
      <c r="H55" s="6" t="s">
        <v>93</v>
      </c>
      <c r="I55" s="2" t="s">
        <v>934</v>
      </c>
      <c r="J55" s="17" t="s">
        <v>16</v>
      </c>
      <c r="K55" s="18" t="s">
        <v>17</v>
      </c>
    </row>
    <row r="56" spans="1:11" s="18" customFormat="1" ht="13" x14ac:dyDescent="0.3">
      <c r="A56" s="1">
        <v>8914</v>
      </c>
      <c r="B56" s="2" t="s">
        <v>935</v>
      </c>
      <c r="C56" s="3" t="s">
        <v>936</v>
      </c>
      <c r="D56" s="4">
        <v>31964</v>
      </c>
      <c r="E56" s="4">
        <v>50221</v>
      </c>
      <c r="F56" s="4">
        <v>49490</v>
      </c>
      <c r="G56" s="5">
        <v>1900</v>
      </c>
      <c r="H56" s="6" t="s">
        <v>76</v>
      </c>
      <c r="I56" s="2" t="s">
        <v>712</v>
      </c>
      <c r="J56" s="17" t="s">
        <v>16</v>
      </c>
      <c r="K56" s="18" t="s">
        <v>17</v>
      </c>
    </row>
    <row r="57" spans="1:11" s="18" customFormat="1" ht="13" x14ac:dyDescent="0.3">
      <c r="A57" s="1">
        <v>9399</v>
      </c>
      <c r="B57" s="2" t="s">
        <v>937</v>
      </c>
      <c r="C57" s="3" t="s">
        <v>938</v>
      </c>
      <c r="D57" s="4">
        <v>31987</v>
      </c>
      <c r="E57" s="4">
        <v>50221</v>
      </c>
      <c r="F57" s="4">
        <v>49490</v>
      </c>
      <c r="G57" s="5">
        <v>1388</v>
      </c>
      <c r="H57" s="6" t="s">
        <v>14</v>
      </c>
      <c r="I57" s="2" t="s">
        <v>939</v>
      </c>
      <c r="J57" s="17" t="s">
        <v>16</v>
      </c>
      <c r="K57" s="18" t="s">
        <v>17</v>
      </c>
    </row>
    <row r="58" spans="1:11" s="18" customFormat="1" ht="13" x14ac:dyDescent="0.3">
      <c r="A58" s="1">
        <v>11482</v>
      </c>
      <c r="B58" s="2" t="s">
        <v>940</v>
      </c>
      <c r="C58" s="3" t="s">
        <v>480</v>
      </c>
      <c r="D58" s="4">
        <v>35628</v>
      </c>
      <c r="E58" s="4">
        <v>50221</v>
      </c>
      <c r="F58" s="4">
        <v>49490</v>
      </c>
      <c r="G58" s="5">
        <v>1310</v>
      </c>
      <c r="H58" s="6" t="s">
        <v>33</v>
      </c>
      <c r="I58" s="2" t="s">
        <v>941</v>
      </c>
      <c r="J58" s="17" t="s">
        <v>16</v>
      </c>
      <c r="K58" s="18" t="s">
        <v>35</v>
      </c>
    </row>
    <row r="59" spans="1:11" s="18" customFormat="1" ht="13" x14ac:dyDescent="0.3">
      <c r="A59" s="1">
        <v>1051</v>
      </c>
      <c r="B59" s="2" t="s">
        <v>942</v>
      </c>
      <c r="C59" s="3" t="s">
        <v>943</v>
      </c>
      <c r="D59" s="4">
        <v>39311</v>
      </c>
      <c r="E59" s="4">
        <v>50281</v>
      </c>
      <c r="F59" s="4">
        <v>49550</v>
      </c>
      <c r="G59" s="5">
        <v>943</v>
      </c>
      <c r="H59" s="6" t="s">
        <v>108</v>
      </c>
      <c r="I59" s="2" t="s">
        <v>944</v>
      </c>
      <c r="J59" s="17" t="s">
        <v>16</v>
      </c>
      <c r="K59" s="18" t="s">
        <v>50</v>
      </c>
    </row>
    <row r="60" spans="1:11" s="18" customFormat="1" ht="13" x14ac:dyDescent="0.3">
      <c r="A60" s="1">
        <v>3571</v>
      </c>
      <c r="B60" s="2" t="s">
        <v>945</v>
      </c>
      <c r="C60" s="3" t="s">
        <v>946</v>
      </c>
      <c r="D60" s="4">
        <v>32049</v>
      </c>
      <c r="E60" s="4">
        <v>50283</v>
      </c>
      <c r="F60" s="4">
        <v>49552</v>
      </c>
      <c r="G60" s="5">
        <v>5500</v>
      </c>
      <c r="H60" s="6" t="s">
        <v>210</v>
      </c>
      <c r="I60" s="2" t="s">
        <v>947</v>
      </c>
      <c r="J60" s="17" t="s">
        <v>16</v>
      </c>
      <c r="K60" s="18" t="s">
        <v>50</v>
      </c>
    </row>
    <row r="61" spans="1:11" s="18" customFormat="1" ht="13" x14ac:dyDescent="0.3">
      <c r="A61" s="1">
        <v>6842</v>
      </c>
      <c r="B61" s="2" t="s">
        <v>948</v>
      </c>
      <c r="C61" s="3" t="s">
        <v>949</v>
      </c>
      <c r="D61" s="4">
        <v>32029</v>
      </c>
      <c r="E61" s="4">
        <v>50283</v>
      </c>
      <c r="F61" s="4">
        <v>49552</v>
      </c>
      <c r="G61" s="5">
        <v>11100</v>
      </c>
      <c r="H61" s="6" t="s">
        <v>57</v>
      </c>
      <c r="I61" s="2" t="s">
        <v>950</v>
      </c>
      <c r="J61" s="17" t="s">
        <v>16</v>
      </c>
      <c r="K61" s="18" t="s">
        <v>50</v>
      </c>
    </row>
    <row r="62" spans="1:11" s="18" customFormat="1" ht="13" x14ac:dyDescent="0.3">
      <c r="A62" s="1">
        <v>8810</v>
      </c>
      <c r="B62" s="2" t="s">
        <v>951</v>
      </c>
      <c r="C62" s="3" t="s">
        <v>107</v>
      </c>
      <c r="D62" s="4">
        <v>32049</v>
      </c>
      <c r="E62" s="4">
        <v>50283</v>
      </c>
      <c r="F62" s="4">
        <v>49552</v>
      </c>
      <c r="G62" s="5"/>
      <c r="H62" s="6" t="s">
        <v>210</v>
      </c>
      <c r="I62" s="2" t="s">
        <v>126</v>
      </c>
      <c r="J62" s="17" t="s">
        <v>127</v>
      </c>
      <c r="K62" s="18" t="s">
        <v>50</v>
      </c>
    </row>
    <row r="63" spans="1:11" s="18" customFormat="1" ht="13" x14ac:dyDescent="0.3">
      <c r="A63" s="1">
        <v>9310</v>
      </c>
      <c r="B63" s="2" t="s">
        <v>952</v>
      </c>
      <c r="C63" s="3" t="s">
        <v>953</v>
      </c>
      <c r="D63" s="4">
        <v>32037</v>
      </c>
      <c r="E63" s="4">
        <v>50283</v>
      </c>
      <c r="F63" s="4">
        <v>49552</v>
      </c>
      <c r="G63" s="5">
        <v>1800</v>
      </c>
      <c r="H63" s="6" t="s">
        <v>93</v>
      </c>
      <c r="I63" s="2" t="s">
        <v>952</v>
      </c>
      <c r="J63" s="17" t="s">
        <v>16</v>
      </c>
      <c r="K63" s="18" t="s">
        <v>17</v>
      </c>
    </row>
    <row r="64" spans="1:11" s="18" customFormat="1" ht="13" x14ac:dyDescent="0.3">
      <c r="A64" s="1">
        <v>2584</v>
      </c>
      <c r="B64" s="2" t="s">
        <v>954</v>
      </c>
      <c r="C64" s="3" t="s">
        <v>749</v>
      </c>
      <c r="D64" s="4">
        <v>35720</v>
      </c>
      <c r="E64" s="4">
        <v>50313</v>
      </c>
      <c r="F64" s="4">
        <v>49582</v>
      </c>
      <c r="G64" s="5">
        <v>3000</v>
      </c>
      <c r="H64" s="6" t="s">
        <v>20</v>
      </c>
      <c r="I64" s="2" t="s">
        <v>750</v>
      </c>
      <c r="J64" s="17" t="s">
        <v>16</v>
      </c>
      <c r="K64" s="18" t="s">
        <v>22</v>
      </c>
    </row>
    <row r="65" spans="1:13" s="18" customFormat="1" ht="13" x14ac:dyDescent="0.3">
      <c r="A65" s="1">
        <v>6764</v>
      </c>
      <c r="B65" s="2" t="s">
        <v>955</v>
      </c>
      <c r="C65" s="3" t="s">
        <v>956</v>
      </c>
      <c r="D65" s="4">
        <v>32066</v>
      </c>
      <c r="E65" s="4">
        <v>50313</v>
      </c>
      <c r="F65" s="4">
        <v>49582</v>
      </c>
      <c r="G65" s="5">
        <v>1360</v>
      </c>
      <c r="H65" s="6" t="s">
        <v>93</v>
      </c>
      <c r="I65" s="2" t="s">
        <v>955</v>
      </c>
      <c r="J65" s="17" t="s">
        <v>16</v>
      </c>
      <c r="K65" s="18" t="s">
        <v>17</v>
      </c>
    </row>
    <row r="66" spans="1:13" s="18" customFormat="1" ht="13" x14ac:dyDescent="0.3">
      <c r="A66" s="1">
        <v>7481</v>
      </c>
      <c r="B66" s="2" t="s">
        <v>957</v>
      </c>
      <c r="C66" s="3" t="s">
        <v>958</v>
      </c>
      <c r="D66" s="4">
        <v>32063</v>
      </c>
      <c r="E66" s="4">
        <v>50313</v>
      </c>
      <c r="F66" s="4">
        <v>49582</v>
      </c>
      <c r="G66" s="5">
        <v>10830</v>
      </c>
      <c r="H66" s="6" t="s">
        <v>20</v>
      </c>
      <c r="I66" s="2" t="s">
        <v>959</v>
      </c>
      <c r="J66" s="17" t="s">
        <v>16</v>
      </c>
      <c r="K66" s="18" t="s">
        <v>30</v>
      </c>
    </row>
    <row r="67" spans="1:13" s="18" customFormat="1" ht="13" x14ac:dyDescent="0.3">
      <c r="A67" s="1">
        <v>12514</v>
      </c>
      <c r="B67" s="2" t="s">
        <v>960</v>
      </c>
      <c r="C67" s="3" t="s">
        <v>961</v>
      </c>
      <c r="D67" s="4">
        <v>39357</v>
      </c>
      <c r="E67" s="4">
        <v>50313</v>
      </c>
      <c r="F67" s="4">
        <v>49582</v>
      </c>
      <c r="G67" s="5">
        <v>16400</v>
      </c>
      <c r="H67" s="6" t="s">
        <v>247</v>
      </c>
      <c r="I67" s="2" t="s">
        <v>962</v>
      </c>
      <c r="J67" s="17" t="s">
        <v>16</v>
      </c>
      <c r="K67" s="18" t="s">
        <v>158</v>
      </c>
    </row>
    <row r="68" spans="1:13" x14ac:dyDescent="0.35">
      <c r="A68" s="11" t="s">
        <v>105</v>
      </c>
      <c r="B68" s="12">
        <f>SUBTOTAL(103,Table322022[Project Number])</f>
        <v>65</v>
      </c>
      <c r="C68" s="13"/>
      <c r="D68" s="11"/>
      <c r="E68" s="11"/>
      <c r="F68" s="11"/>
      <c r="G68" s="11"/>
      <c r="H68" s="11"/>
      <c r="I68" s="12"/>
      <c r="J68" s="14"/>
      <c r="K68" s="10"/>
    </row>
    <row r="71" spans="1:13" x14ac:dyDescent="0.35">
      <c r="A71" s="22" t="s">
        <v>153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3" x14ac:dyDescent="0.35">
      <c r="A72" s="7" t="s">
        <v>1</v>
      </c>
      <c r="B72" s="8" t="s">
        <v>2</v>
      </c>
      <c r="C72" s="9" t="s">
        <v>3</v>
      </c>
      <c r="D72" s="8" t="s">
        <v>4</v>
      </c>
      <c r="E72" s="8" t="s">
        <v>5</v>
      </c>
      <c r="F72" s="15" t="s">
        <v>152</v>
      </c>
      <c r="G72" s="9" t="s">
        <v>7</v>
      </c>
      <c r="H72" s="9" t="s">
        <v>8</v>
      </c>
      <c r="I72" s="9" t="s">
        <v>9</v>
      </c>
      <c r="J72" s="9" t="s">
        <v>10</v>
      </c>
      <c r="K72" s="9" t="s">
        <v>11</v>
      </c>
    </row>
    <row r="73" spans="1:13" s="18" customFormat="1" ht="13" x14ac:dyDescent="0.3">
      <c r="A73" s="1">
        <v>1218</v>
      </c>
      <c r="B73" s="2" t="s">
        <v>1029</v>
      </c>
      <c r="C73" s="3" t="s">
        <v>614</v>
      </c>
      <c r="D73" s="4">
        <v>36433</v>
      </c>
      <c r="E73" s="4">
        <v>51074</v>
      </c>
      <c r="F73" s="4">
        <v>49248</v>
      </c>
      <c r="G73" s="5">
        <v>5400</v>
      </c>
      <c r="H73" s="6" t="s">
        <v>43</v>
      </c>
      <c r="I73" s="2" t="s">
        <v>1029</v>
      </c>
      <c r="J73" s="17" t="s">
        <v>16</v>
      </c>
      <c r="K73" s="18" t="s">
        <v>45</v>
      </c>
      <c r="L73" s="19"/>
      <c r="M73" s="19"/>
    </row>
    <row r="74" spans="1:13" s="18" customFormat="1" ht="13" x14ac:dyDescent="0.3">
      <c r="A74" s="1">
        <v>2017</v>
      </c>
      <c r="B74" s="2" t="s">
        <v>1076</v>
      </c>
      <c r="C74" s="3" t="s">
        <v>13</v>
      </c>
      <c r="D74" s="4">
        <v>37959</v>
      </c>
      <c r="E74" s="4">
        <v>51104</v>
      </c>
      <c r="F74" s="4">
        <v>49278</v>
      </c>
      <c r="G74" s="5">
        <v>98822</v>
      </c>
      <c r="H74" s="6" t="s">
        <v>14</v>
      </c>
      <c r="I74" s="2" t="s">
        <v>366</v>
      </c>
      <c r="J74" s="17" t="s">
        <v>16</v>
      </c>
      <c r="K74" s="18" t="s">
        <v>17</v>
      </c>
      <c r="L74" s="19"/>
      <c r="M74" s="19"/>
    </row>
    <row r="75" spans="1:13" s="18" customFormat="1" ht="13" x14ac:dyDescent="0.3">
      <c r="A75" s="1">
        <v>10468</v>
      </c>
      <c r="B75" s="2" t="s">
        <v>1077</v>
      </c>
      <c r="C75" s="3" t="s">
        <v>1078</v>
      </c>
      <c r="D75" s="4">
        <v>32843</v>
      </c>
      <c r="E75" s="4">
        <v>51104</v>
      </c>
      <c r="F75" s="4">
        <v>49278</v>
      </c>
      <c r="G75" s="5">
        <v>1650</v>
      </c>
      <c r="H75" s="6" t="s">
        <v>48</v>
      </c>
      <c r="I75" s="2" t="s">
        <v>847</v>
      </c>
      <c r="J75" s="17" t="s">
        <v>16</v>
      </c>
      <c r="K75" s="18" t="s">
        <v>50</v>
      </c>
      <c r="L75" s="19"/>
      <c r="M75" s="19"/>
    </row>
    <row r="76" spans="1:13" s="18" customFormat="1" ht="13" x14ac:dyDescent="0.3">
      <c r="A76" s="1">
        <v>10773</v>
      </c>
      <c r="B76" s="2" t="s">
        <v>1079</v>
      </c>
      <c r="C76" s="3" t="s">
        <v>1080</v>
      </c>
      <c r="D76" s="4">
        <v>32904</v>
      </c>
      <c r="E76" s="4">
        <v>51135</v>
      </c>
      <c r="F76" s="4">
        <v>49309</v>
      </c>
      <c r="G76" s="5">
        <v>80</v>
      </c>
      <c r="H76" s="6" t="s">
        <v>108</v>
      </c>
      <c r="I76" s="2" t="s">
        <v>1081</v>
      </c>
      <c r="J76" s="17" t="s">
        <v>16</v>
      </c>
      <c r="K76" s="18" t="s">
        <v>50</v>
      </c>
      <c r="L76" s="19"/>
      <c r="M76" s="19"/>
    </row>
    <row r="77" spans="1:13" s="18" customFormat="1" ht="13" x14ac:dyDescent="0.3">
      <c r="A77" s="1">
        <v>2165</v>
      </c>
      <c r="B77" s="2" t="s">
        <v>1082</v>
      </c>
      <c r="C77" s="3" t="s">
        <v>495</v>
      </c>
      <c r="D77" s="4">
        <v>40268</v>
      </c>
      <c r="E77" s="4">
        <v>51194</v>
      </c>
      <c r="F77" s="4">
        <v>49368</v>
      </c>
      <c r="G77" s="5">
        <v>209948</v>
      </c>
      <c r="H77" s="6" t="s">
        <v>496</v>
      </c>
      <c r="I77" s="2" t="s">
        <v>1083</v>
      </c>
      <c r="J77" s="17" t="s">
        <v>16</v>
      </c>
      <c r="K77" s="18" t="s">
        <v>45</v>
      </c>
      <c r="L77" s="19"/>
      <c r="M77" s="19"/>
    </row>
    <row r="78" spans="1:13" s="18" customFormat="1" ht="13" x14ac:dyDescent="0.3">
      <c r="A78" s="1">
        <v>2496</v>
      </c>
      <c r="B78" s="2" t="s">
        <v>1084</v>
      </c>
      <c r="C78" s="3" t="s">
        <v>1067</v>
      </c>
      <c r="D78" s="4">
        <v>35513</v>
      </c>
      <c r="E78" s="4">
        <v>51226</v>
      </c>
      <c r="F78" s="4">
        <v>49399</v>
      </c>
      <c r="G78" s="5">
        <v>23900</v>
      </c>
      <c r="H78" s="6" t="s">
        <v>210</v>
      </c>
      <c r="I78" s="2" t="s">
        <v>1085</v>
      </c>
      <c r="J78" s="17" t="s">
        <v>16</v>
      </c>
      <c r="K78" s="18" t="s">
        <v>50</v>
      </c>
      <c r="L78" s="19"/>
      <c r="M78" s="19"/>
    </row>
    <row r="79" spans="1:13" s="18" customFormat="1" ht="13" x14ac:dyDescent="0.3">
      <c r="A79" s="1">
        <v>2620</v>
      </c>
      <c r="B79" s="2" t="s">
        <v>1086</v>
      </c>
      <c r="C79" s="3" t="s">
        <v>1087</v>
      </c>
      <c r="D79" s="4">
        <v>36433</v>
      </c>
      <c r="E79" s="4">
        <v>51226</v>
      </c>
      <c r="F79" s="4">
        <v>49399</v>
      </c>
      <c r="G79" s="5">
        <v>17124</v>
      </c>
      <c r="H79" s="6" t="s">
        <v>97</v>
      </c>
      <c r="I79" s="2" t="s">
        <v>778</v>
      </c>
      <c r="J79" s="17" t="s">
        <v>16</v>
      </c>
      <c r="K79" s="18" t="s">
        <v>45</v>
      </c>
      <c r="L79" s="19"/>
      <c r="M79" s="19"/>
    </row>
    <row r="80" spans="1:13" s="18" customFormat="1" ht="13" x14ac:dyDescent="0.3">
      <c r="A80" s="1">
        <v>785</v>
      </c>
      <c r="B80" s="2" t="s">
        <v>1088</v>
      </c>
      <c r="C80" s="3" t="s">
        <v>531</v>
      </c>
      <c r="D80" s="4">
        <v>40193</v>
      </c>
      <c r="E80" s="4">
        <v>51236</v>
      </c>
      <c r="F80" s="4">
        <v>49409</v>
      </c>
      <c r="G80" s="5">
        <v>2550</v>
      </c>
      <c r="H80" s="6" t="s">
        <v>83</v>
      </c>
      <c r="I80" s="2" t="s">
        <v>724</v>
      </c>
      <c r="J80" s="17" t="s">
        <v>16</v>
      </c>
      <c r="K80" s="18" t="s">
        <v>22</v>
      </c>
      <c r="L80" s="19"/>
      <c r="M80" s="19"/>
    </row>
    <row r="81" spans="1:13" s="18" customFormat="1" ht="13" x14ac:dyDescent="0.3">
      <c r="A81" s="1">
        <v>733</v>
      </c>
      <c r="B81" s="2" t="s">
        <v>1089</v>
      </c>
      <c r="C81" s="3" t="s">
        <v>1090</v>
      </c>
      <c r="D81" s="4">
        <v>40058</v>
      </c>
      <c r="E81" s="4">
        <v>51238</v>
      </c>
      <c r="F81" s="4">
        <v>49411</v>
      </c>
      <c r="G81" s="5">
        <v>632</v>
      </c>
      <c r="H81" s="6" t="s">
        <v>76</v>
      </c>
      <c r="I81" s="2" t="s">
        <v>1091</v>
      </c>
      <c r="J81" s="17" t="s">
        <v>16</v>
      </c>
      <c r="K81" s="18" t="s">
        <v>17</v>
      </c>
      <c r="L81" s="19"/>
      <c r="M81" s="19"/>
    </row>
    <row r="82" spans="1:13" s="18" customFormat="1" ht="13" x14ac:dyDescent="0.3">
      <c r="A82" s="1">
        <v>2487</v>
      </c>
      <c r="B82" s="2" t="s">
        <v>1092</v>
      </c>
      <c r="C82" s="3" t="s">
        <v>1093</v>
      </c>
      <c r="D82" s="4">
        <v>36647</v>
      </c>
      <c r="E82" s="4">
        <v>51256</v>
      </c>
      <c r="F82" s="4">
        <v>49429</v>
      </c>
      <c r="G82" s="5">
        <v>830</v>
      </c>
      <c r="H82" s="6" t="s">
        <v>20</v>
      </c>
      <c r="I82" s="2" t="s">
        <v>1094</v>
      </c>
      <c r="J82" s="17" t="s">
        <v>16</v>
      </c>
      <c r="K82" s="18" t="s">
        <v>30</v>
      </c>
      <c r="L82" s="19"/>
      <c r="M82" s="19"/>
    </row>
    <row r="83" spans="1:13" s="18" customFormat="1" ht="13" x14ac:dyDescent="0.3">
      <c r="A83" s="1">
        <v>2609</v>
      </c>
      <c r="B83" s="2" t="s">
        <v>1095</v>
      </c>
      <c r="C83" s="3" t="s">
        <v>1096</v>
      </c>
      <c r="D83" s="4">
        <v>36643</v>
      </c>
      <c r="E83" s="4">
        <v>51256</v>
      </c>
      <c r="F83" s="4">
        <v>49429</v>
      </c>
      <c r="G83" s="5">
        <v>58800</v>
      </c>
      <c r="H83" s="6" t="s">
        <v>20</v>
      </c>
      <c r="I83" s="2" t="s">
        <v>1097</v>
      </c>
      <c r="J83" s="17" t="s">
        <v>16</v>
      </c>
      <c r="K83" s="18" t="s">
        <v>30</v>
      </c>
      <c r="L83" s="19"/>
      <c r="M83" s="19"/>
    </row>
    <row r="84" spans="1:13" s="18" customFormat="1" ht="13" x14ac:dyDescent="0.3">
      <c r="A84" s="1">
        <v>2281</v>
      </c>
      <c r="B84" s="2" t="s">
        <v>1098</v>
      </c>
      <c r="C84" s="3" t="s">
        <v>186</v>
      </c>
      <c r="D84" s="4">
        <v>40339</v>
      </c>
      <c r="E84" s="4">
        <v>51287</v>
      </c>
      <c r="F84" s="4">
        <v>49460</v>
      </c>
      <c r="G84" s="5"/>
      <c r="H84" s="6" t="s">
        <v>14</v>
      </c>
      <c r="I84" s="2" t="s">
        <v>1099</v>
      </c>
      <c r="J84" s="17" t="s">
        <v>127</v>
      </c>
      <c r="K84" s="18" t="s">
        <v>17</v>
      </c>
      <c r="L84" s="19"/>
      <c r="M84" s="19"/>
    </row>
    <row r="85" spans="1:13" s="18" customFormat="1" ht="13" x14ac:dyDescent="0.3">
      <c r="A85" s="1">
        <v>4851</v>
      </c>
      <c r="B85" s="2" t="s">
        <v>1100</v>
      </c>
      <c r="C85" s="3" t="s">
        <v>186</v>
      </c>
      <c r="D85" s="4">
        <v>40339</v>
      </c>
      <c r="E85" s="4">
        <v>51287</v>
      </c>
      <c r="F85" s="4">
        <v>49460</v>
      </c>
      <c r="G85" s="5"/>
      <c r="H85" s="6" t="s">
        <v>14</v>
      </c>
      <c r="I85" s="2" t="s">
        <v>1099</v>
      </c>
      <c r="J85" s="17" t="s">
        <v>127</v>
      </c>
      <c r="K85" s="18" t="s">
        <v>17</v>
      </c>
      <c r="L85" s="19"/>
      <c r="M85" s="19"/>
    </row>
    <row r="86" spans="1:13" s="18" customFormat="1" ht="13" x14ac:dyDescent="0.3">
      <c r="A86" s="1">
        <v>10502</v>
      </c>
      <c r="B86" s="2" t="s">
        <v>1101</v>
      </c>
      <c r="C86" s="3" t="s">
        <v>1102</v>
      </c>
      <c r="D86" s="4">
        <v>33053</v>
      </c>
      <c r="E86" s="4">
        <v>51287</v>
      </c>
      <c r="F86" s="4">
        <v>49460</v>
      </c>
      <c r="G86" s="5">
        <v>700</v>
      </c>
      <c r="H86" s="6" t="s">
        <v>93</v>
      </c>
      <c r="I86" s="2" t="s">
        <v>1103</v>
      </c>
      <c r="J86" s="17" t="s">
        <v>16</v>
      </c>
      <c r="K86" s="18" t="s">
        <v>17</v>
      </c>
      <c r="L86" s="19"/>
      <c r="M86" s="19"/>
    </row>
    <row r="87" spans="1:13" s="18" customFormat="1" ht="13" x14ac:dyDescent="0.3">
      <c r="A87" s="1">
        <v>10800</v>
      </c>
      <c r="B87" s="2" t="s">
        <v>1104</v>
      </c>
      <c r="C87" s="3" t="s">
        <v>1105</v>
      </c>
      <c r="D87" s="4">
        <v>33043</v>
      </c>
      <c r="E87" s="4">
        <v>51287</v>
      </c>
      <c r="F87" s="4">
        <v>49460</v>
      </c>
      <c r="G87" s="5">
        <v>450</v>
      </c>
      <c r="H87" s="6" t="s">
        <v>698</v>
      </c>
      <c r="I87" s="2" t="s">
        <v>1104</v>
      </c>
      <c r="J87" s="17" t="s">
        <v>16</v>
      </c>
      <c r="K87" s="18" t="s">
        <v>50</v>
      </c>
      <c r="L87" s="19"/>
      <c r="M87" s="19"/>
    </row>
    <row r="88" spans="1:13" s="18" customFormat="1" ht="13" x14ac:dyDescent="0.3">
      <c r="A88" s="1">
        <v>2219</v>
      </c>
      <c r="B88" s="2" t="s">
        <v>1103</v>
      </c>
      <c r="C88" s="3" t="s">
        <v>1102</v>
      </c>
      <c r="D88" s="4">
        <v>39325</v>
      </c>
      <c r="E88" s="4">
        <v>51317</v>
      </c>
      <c r="F88" s="4">
        <v>49490</v>
      </c>
      <c r="G88" s="5">
        <v>4300</v>
      </c>
      <c r="H88" s="6" t="s">
        <v>93</v>
      </c>
      <c r="I88" s="2" t="s">
        <v>1106</v>
      </c>
      <c r="J88" s="17" t="s">
        <v>16</v>
      </c>
      <c r="K88" s="18" t="s">
        <v>17</v>
      </c>
      <c r="L88" s="19"/>
      <c r="M88" s="19"/>
    </row>
    <row r="89" spans="1:13" s="18" customFormat="1" ht="13" x14ac:dyDescent="0.3">
      <c r="A89" s="1">
        <v>1759</v>
      </c>
      <c r="B89" s="2" t="s">
        <v>1107</v>
      </c>
      <c r="C89" s="3" t="s">
        <v>909</v>
      </c>
      <c r="D89" s="4">
        <v>36903</v>
      </c>
      <c r="E89" s="4">
        <v>51348</v>
      </c>
      <c r="F89" s="4">
        <v>49521</v>
      </c>
      <c r="G89" s="5">
        <v>1800</v>
      </c>
      <c r="H89" s="6" t="s">
        <v>83</v>
      </c>
      <c r="I89" s="2" t="s">
        <v>1108</v>
      </c>
      <c r="J89" s="17" t="s">
        <v>16</v>
      </c>
      <c r="K89" s="18" t="s">
        <v>22</v>
      </c>
      <c r="L89" s="19"/>
      <c r="M89" s="19"/>
    </row>
    <row r="90" spans="1:13" s="18" customFormat="1" ht="13" x14ac:dyDescent="0.3">
      <c r="A90" s="1">
        <v>1980</v>
      </c>
      <c r="B90" s="2" t="s">
        <v>1109</v>
      </c>
      <c r="C90" s="3" t="s">
        <v>909</v>
      </c>
      <c r="D90" s="4">
        <v>36903</v>
      </c>
      <c r="E90" s="4">
        <v>51348</v>
      </c>
      <c r="F90" s="4">
        <v>49521</v>
      </c>
      <c r="G90" s="5">
        <v>21500</v>
      </c>
      <c r="H90" s="6" t="s">
        <v>662</v>
      </c>
      <c r="I90" s="2" t="s">
        <v>910</v>
      </c>
      <c r="J90" s="17" t="s">
        <v>16</v>
      </c>
      <c r="K90" s="18" t="s">
        <v>22</v>
      </c>
      <c r="L90" s="19"/>
      <c r="M90" s="19"/>
    </row>
    <row r="91" spans="1:13" s="18" customFormat="1" ht="13" x14ac:dyDescent="0.3">
      <c r="A91" s="1">
        <v>2072</v>
      </c>
      <c r="B91" s="2" t="s">
        <v>1110</v>
      </c>
      <c r="C91" s="3" t="s">
        <v>909</v>
      </c>
      <c r="D91" s="4">
        <v>36903</v>
      </c>
      <c r="E91" s="4">
        <v>51348</v>
      </c>
      <c r="F91" s="4">
        <v>49521</v>
      </c>
      <c r="G91" s="5">
        <v>100</v>
      </c>
      <c r="H91" s="6" t="s">
        <v>83</v>
      </c>
      <c r="I91" s="2" t="s">
        <v>1111</v>
      </c>
      <c r="J91" s="17" t="s">
        <v>16</v>
      </c>
      <c r="K91" s="18" t="s">
        <v>22</v>
      </c>
      <c r="L91" s="19"/>
      <c r="M91" s="19"/>
    </row>
    <row r="92" spans="1:13" s="18" customFormat="1" ht="13" x14ac:dyDescent="0.3">
      <c r="A92" s="1">
        <v>2073</v>
      </c>
      <c r="B92" s="2" t="s">
        <v>1112</v>
      </c>
      <c r="C92" s="3" t="s">
        <v>909</v>
      </c>
      <c r="D92" s="4">
        <v>36903</v>
      </c>
      <c r="E92" s="4">
        <v>51348</v>
      </c>
      <c r="F92" s="4">
        <v>49521</v>
      </c>
      <c r="G92" s="5">
        <v>9600</v>
      </c>
      <c r="H92" s="6" t="s">
        <v>83</v>
      </c>
      <c r="I92" s="2" t="s">
        <v>1108</v>
      </c>
      <c r="J92" s="17" t="s">
        <v>16</v>
      </c>
      <c r="K92" s="18" t="s">
        <v>22</v>
      </c>
      <c r="L92" s="19"/>
      <c r="M92" s="19"/>
    </row>
    <row r="93" spans="1:13" s="18" customFormat="1" ht="13" x14ac:dyDescent="0.3">
      <c r="A93" s="1">
        <v>2074</v>
      </c>
      <c r="B93" s="2" t="s">
        <v>1113</v>
      </c>
      <c r="C93" s="3" t="s">
        <v>909</v>
      </c>
      <c r="D93" s="4">
        <v>36903</v>
      </c>
      <c r="E93" s="4">
        <v>51348</v>
      </c>
      <c r="F93" s="4">
        <v>49521</v>
      </c>
      <c r="G93" s="5">
        <v>2800</v>
      </c>
      <c r="H93" s="6" t="s">
        <v>83</v>
      </c>
      <c r="I93" s="2" t="s">
        <v>1108</v>
      </c>
      <c r="J93" s="17" t="s">
        <v>16</v>
      </c>
      <c r="K93" s="18" t="s">
        <v>22</v>
      </c>
      <c r="L93" s="19"/>
      <c r="M93" s="19"/>
    </row>
    <row r="94" spans="1:13" s="18" customFormat="1" ht="13" x14ac:dyDescent="0.3">
      <c r="A94" s="1">
        <v>2131</v>
      </c>
      <c r="B94" s="2" t="s">
        <v>1114</v>
      </c>
      <c r="C94" s="3" t="s">
        <v>909</v>
      </c>
      <c r="D94" s="4">
        <v>36903</v>
      </c>
      <c r="E94" s="4">
        <v>51348</v>
      </c>
      <c r="F94" s="4">
        <v>49521</v>
      </c>
      <c r="G94" s="5">
        <v>7200</v>
      </c>
      <c r="H94" s="6" t="s">
        <v>662</v>
      </c>
      <c r="I94" s="2" t="s">
        <v>910</v>
      </c>
      <c r="J94" s="17" t="s">
        <v>16</v>
      </c>
      <c r="K94" s="18" t="s">
        <v>22</v>
      </c>
      <c r="L94" s="19"/>
      <c r="M94" s="19"/>
    </row>
    <row r="95" spans="1:13" s="18" customFormat="1" ht="13" x14ac:dyDescent="0.3">
      <c r="A95" s="1">
        <v>2431</v>
      </c>
      <c r="B95" s="2" t="s">
        <v>1115</v>
      </c>
      <c r="C95" s="3" t="s">
        <v>909</v>
      </c>
      <c r="D95" s="4">
        <v>34940</v>
      </c>
      <c r="E95" s="4">
        <v>51348</v>
      </c>
      <c r="F95" s="4">
        <v>49521</v>
      </c>
      <c r="G95" s="5">
        <v>5335</v>
      </c>
      <c r="H95" s="6" t="s">
        <v>662</v>
      </c>
      <c r="I95" s="2" t="s">
        <v>1116</v>
      </c>
      <c r="J95" s="17" t="s">
        <v>16</v>
      </c>
      <c r="K95" s="18" t="s">
        <v>22</v>
      </c>
      <c r="L95" s="19"/>
      <c r="M95" s="19"/>
    </row>
    <row r="96" spans="1:13" s="18" customFormat="1" ht="13" x14ac:dyDescent="0.3">
      <c r="A96" s="1">
        <v>2486</v>
      </c>
      <c r="B96" s="2" t="s">
        <v>1117</v>
      </c>
      <c r="C96" s="3" t="s">
        <v>909</v>
      </c>
      <c r="D96" s="4">
        <v>35052</v>
      </c>
      <c r="E96" s="4">
        <v>51348</v>
      </c>
      <c r="F96" s="4">
        <v>49521</v>
      </c>
      <c r="G96" s="5">
        <v>3600</v>
      </c>
      <c r="H96" s="6" t="s">
        <v>25</v>
      </c>
      <c r="I96" s="2" t="s">
        <v>1118</v>
      </c>
      <c r="J96" s="17" t="s">
        <v>16</v>
      </c>
      <c r="K96" s="18" t="s">
        <v>22</v>
      </c>
      <c r="L96" s="19"/>
      <c r="M96" s="19"/>
    </row>
    <row r="97" spans="1:13" s="18" customFormat="1" ht="13" x14ac:dyDescent="0.3">
      <c r="A97" s="1">
        <v>2536</v>
      </c>
      <c r="B97" s="2" t="s">
        <v>1119</v>
      </c>
      <c r="C97" s="3" t="s">
        <v>1120</v>
      </c>
      <c r="D97" s="4">
        <v>35557</v>
      </c>
      <c r="E97" s="4">
        <v>51348</v>
      </c>
      <c r="F97" s="4">
        <v>49521</v>
      </c>
      <c r="G97" s="5">
        <v>9100</v>
      </c>
      <c r="H97" s="6" t="s">
        <v>662</v>
      </c>
      <c r="I97" s="2" t="s">
        <v>910</v>
      </c>
      <c r="J97" s="17" t="s">
        <v>16</v>
      </c>
      <c r="K97" s="18" t="s">
        <v>22</v>
      </c>
      <c r="L97" s="19"/>
      <c r="M97" s="19"/>
    </row>
    <row r="98" spans="1:13" s="18" customFormat="1" ht="13" x14ac:dyDescent="0.3">
      <c r="A98" s="1">
        <v>2720</v>
      </c>
      <c r="B98" s="2" t="s">
        <v>1121</v>
      </c>
      <c r="C98" s="3" t="s">
        <v>1122</v>
      </c>
      <c r="D98" s="4">
        <v>38358</v>
      </c>
      <c r="E98" s="4">
        <v>51348</v>
      </c>
      <c r="F98" s="4">
        <v>49521</v>
      </c>
      <c r="G98" s="5">
        <v>6440</v>
      </c>
      <c r="H98" s="6" t="s">
        <v>662</v>
      </c>
      <c r="I98" s="2" t="s">
        <v>910</v>
      </c>
      <c r="J98" s="17" t="s">
        <v>16</v>
      </c>
      <c r="K98" s="18" t="s">
        <v>22</v>
      </c>
      <c r="L98" s="19"/>
      <c r="M98" s="19"/>
    </row>
    <row r="99" spans="1:13" s="18" customFormat="1" ht="13" x14ac:dyDescent="0.3">
      <c r="A99" s="1">
        <v>6885</v>
      </c>
      <c r="B99" s="2" t="s">
        <v>1123</v>
      </c>
      <c r="C99" s="3" t="s">
        <v>1124</v>
      </c>
      <c r="D99" s="4">
        <v>40396</v>
      </c>
      <c r="E99" s="4">
        <v>51348</v>
      </c>
      <c r="F99" s="4">
        <v>49521</v>
      </c>
      <c r="G99" s="5">
        <v>150</v>
      </c>
      <c r="H99" s="6" t="s">
        <v>14</v>
      </c>
      <c r="I99" s="2" t="s">
        <v>1125</v>
      </c>
      <c r="J99" s="17" t="s">
        <v>16</v>
      </c>
      <c r="K99" s="18" t="s">
        <v>17</v>
      </c>
      <c r="L99" s="19"/>
      <c r="M99" s="19"/>
    </row>
    <row r="100" spans="1:13" s="18" customFormat="1" ht="13" x14ac:dyDescent="0.3">
      <c r="A100" s="1">
        <v>11402</v>
      </c>
      <c r="B100" s="2" t="s">
        <v>1126</v>
      </c>
      <c r="C100" s="3" t="s">
        <v>1127</v>
      </c>
      <c r="D100" s="4">
        <v>34990</v>
      </c>
      <c r="E100" s="4">
        <v>51348</v>
      </c>
      <c r="F100" s="4">
        <v>49521</v>
      </c>
      <c r="G100" s="5">
        <v>1000</v>
      </c>
      <c r="H100" s="6" t="s">
        <v>83</v>
      </c>
      <c r="I100" s="2" t="s">
        <v>1111</v>
      </c>
      <c r="J100" s="17" t="s">
        <v>16</v>
      </c>
      <c r="K100" s="18" t="s">
        <v>22</v>
      </c>
      <c r="L100" s="19"/>
      <c r="M100" s="19"/>
    </row>
    <row r="101" spans="1:13" s="18" customFormat="1" ht="13" x14ac:dyDescent="0.3">
      <c r="A101" s="1">
        <v>11830</v>
      </c>
      <c r="B101" s="2" t="s">
        <v>1128</v>
      </c>
      <c r="C101" s="3" t="s">
        <v>909</v>
      </c>
      <c r="D101" s="4">
        <v>36903</v>
      </c>
      <c r="E101" s="4">
        <v>51348</v>
      </c>
      <c r="F101" s="4">
        <v>49521</v>
      </c>
      <c r="G101" s="5">
        <v>12000</v>
      </c>
      <c r="H101" s="6" t="s">
        <v>83</v>
      </c>
      <c r="I101" s="2" t="s">
        <v>1108</v>
      </c>
      <c r="J101" s="17" t="s">
        <v>16</v>
      </c>
      <c r="K101" s="18" t="s">
        <v>22</v>
      </c>
      <c r="L101" s="19"/>
      <c r="M101" s="19"/>
    </row>
    <row r="102" spans="1:13" s="18" customFormat="1" ht="13" x14ac:dyDescent="0.3">
      <c r="A102" s="1">
        <v>11831</v>
      </c>
      <c r="B102" s="2" t="s">
        <v>637</v>
      </c>
      <c r="C102" s="3" t="s">
        <v>909</v>
      </c>
      <c r="D102" s="4">
        <v>36903</v>
      </c>
      <c r="E102" s="4">
        <v>51348</v>
      </c>
      <c r="F102" s="4">
        <v>49521</v>
      </c>
      <c r="G102" s="5">
        <v>6144</v>
      </c>
      <c r="H102" s="6" t="s">
        <v>662</v>
      </c>
      <c r="I102" s="2" t="s">
        <v>910</v>
      </c>
      <c r="J102" s="17" t="s">
        <v>16</v>
      </c>
      <c r="K102" s="18" t="s">
        <v>22</v>
      </c>
      <c r="L102" s="19"/>
      <c r="M102" s="19"/>
    </row>
    <row r="103" spans="1:13" s="18" customFormat="1" ht="13" x14ac:dyDescent="0.3">
      <c r="A103" s="1">
        <v>2188</v>
      </c>
      <c r="B103" s="2" t="s">
        <v>1129</v>
      </c>
      <c r="C103" s="3" t="s">
        <v>1130</v>
      </c>
      <c r="D103" s="4">
        <v>36796</v>
      </c>
      <c r="E103" s="4">
        <v>51379</v>
      </c>
      <c r="F103" s="4">
        <v>49552</v>
      </c>
      <c r="G103" s="5">
        <v>319050</v>
      </c>
      <c r="H103" s="6" t="s">
        <v>698</v>
      </c>
      <c r="I103" s="2" t="s">
        <v>1131</v>
      </c>
      <c r="J103" s="17" t="s">
        <v>16</v>
      </c>
      <c r="K103" s="18" t="s">
        <v>50</v>
      </c>
      <c r="L103" s="19"/>
      <c r="M103" s="19"/>
    </row>
    <row r="104" spans="1:13" s="18" customFormat="1" ht="13" x14ac:dyDescent="0.3">
      <c r="A104" s="1">
        <v>12628</v>
      </c>
      <c r="B104" s="2" t="s">
        <v>1132</v>
      </c>
      <c r="C104" s="3" t="s">
        <v>1133</v>
      </c>
      <c r="D104" s="4">
        <v>40478</v>
      </c>
      <c r="E104" s="4">
        <v>51409</v>
      </c>
      <c r="F104" s="4">
        <v>49582</v>
      </c>
      <c r="G104" s="5">
        <v>800</v>
      </c>
      <c r="H104" s="6" t="s">
        <v>853</v>
      </c>
      <c r="I104" s="2" t="s">
        <v>854</v>
      </c>
      <c r="J104" s="17" t="s">
        <v>16</v>
      </c>
      <c r="K104" s="18" t="s">
        <v>158</v>
      </c>
      <c r="L104" s="19"/>
      <c r="M104" s="19"/>
    </row>
    <row r="105" spans="1:13" s="18" customFormat="1" ht="13" x14ac:dyDescent="0.3">
      <c r="A105" s="11" t="s">
        <v>105</v>
      </c>
      <c r="B105" s="12">
        <f>SUBTOTAL(103,Table5523[Project Number])</f>
        <v>32</v>
      </c>
      <c r="C105" s="13"/>
      <c r="D105" s="11"/>
      <c r="E105" s="11"/>
      <c r="F105" s="16"/>
      <c r="G105" s="11"/>
      <c r="H105" s="11"/>
      <c r="I105" s="12"/>
      <c r="J105" s="14"/>
      <c r="K105" s="10"/>
    </row>
  </sheetData>
  <mergeCells count="2">
    <mergeCell ref="A1:K1"/>
    <mergeCell ref="A71:K71"/>
  </mergeCells>
  <pageMargins left="0.7" right="0.7" top="0.75" bottom="0.75" header="0.3" footer="0.3"/>
  <tableParts count="2">
    <tablePart r:id="rId1"/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BFE17-F48E-46C2-BC02-949B3ED3C792}">
  <dimension ref="A1:M58"/>
  <sheetViews>
    <sheetView topLeftCell="A22" workbookViewId="0">
      <selection activeCell="A43" sqref="A43:XFD43"/>
    </sheetView>
  </sheetViews>
  <sheetFormatPr defaultRowHeight="14.5" x14ac:dyDescent="0.35"/>
  <cols>
    <col min="1" max="1" width="18.7265625" bestFit="1" customWidth="1"/>
    <col min="2" max="2" width="26.453125" bestFit="1" customWidth="1"/>
    <col min="3" max="3" width="27.54296875" customWidth="1"/>
    <col min="4" max="4" width="14.08984375" bestFit="1" customWidth="1"/>
    <col min="5" max="5" width="18.453125" bestFit="1" customWidth="1"/>
    <col min="6" max="6" width="12.6328125" bestFit="1" customWidth="1"/>
    <col min="7" max="7" width="27" bestFit="1" customWidth="1"/>
    <col min="9" max="9" width="38.7265625" bestFit="1" customWidth="1"/>
    <col min="10" max="10" width="14.90625" bestFit="1" customWidth="1"/>
    <col min="11" max="11" width="16.54296875" bestFit="1" customWidth="1"/>
  </cols>
  <sheetData>
    <row r="1" spans="1:1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35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pans="1:11" s="18" customFormat="1" ht="13" x14ac:dyDescent="0.3">
      <c r="A3" s="1">
        <v>7076</v>
      </c>
      <c r="B3" s="2" t="s">
        <v>963</v>
      </c>
      <c r="C3" s="3" t="s">
        <v>964</v>
      </c>
      <c r="D3" s="4">
        <v>32142</v>
      </c>
      <c r="E3" s="4">
        <v>50374</v>
      </c>
      <c r="F3" s="4">
        <v>49643</v>
      </c>
      <c r="G3" s="5">
        <v>4900</v>
      </c>
      <c r="H3" s="6" t="s">
        <v>57</v>
      </c>
      <c r="I3" s="2" t="s">
        <v>199</v>
      </c>
      <c r="J3" s="17" t="s">
        <v>16</v>
      </c>
      <c r="K3" s="18" t="s">
        <v>50</v>
      </c>
    </row>
    <row r="4" spans="1:11" s="18" customFormat="1" ht="13" x14ac:dyDescent="0.3">
      <c r="A4" s="1">
        <v>11163</v>
      </c>
      <c r="B4" s="2" t="s">
        <v>965</v>
      </c>
      <c r="C4" s="3" t="s">
        <v>65</v>
      </c>
      <c r="D4" s="4">
        <v>35773</v>
      </c>
      <c r="E4" s="4">
        <v>50374</v>
      </c>
      <c r="F4" s="4">
        <v>49643</v>
      </c>
      <c r="G4" s="5">
        <v>1200</v>
      </c>
      <c r="H4" s="6" t="s">
        <v>966</v>
      </c>
      <c r="I4" s="2" t="s">
        <v>967</v>
      </c>
      <c r="J4" s="17" t="s">
        <v>16</v>
      </c>
      <c r="K4" s="18" t="s">
        <v>35</v>
      </c>
    </row>
    <row r="5" spans="1:11" s="18" customFormat="1" ht="13" x14ac:dyDescent="0.3">
      <c r="A5" s="1">
        <v>2527</v>
      </c>
      <c r="B5" s="2" t="s">
        <v>968</v>
      </c>
      <c r="C5" s="3" t="s">
        <v>128</v>
      </c>
      <c r="D5" s="4">
        <v>35852</v>
      </c>
      <c r="E5" s="4">
        <v>50436</v>
      </c>
      <c r="F5" s="4">
        <v>49705</v>
      </c>
      <c r="G5" s="5">
        <v>21600</v>
      </c>
      <c r="H5" s="6" t="s">
        <v>33</v>
      </c>
      <c r="I5" s="2" t="s">
        <v>129</v>
      </c>
      <c r="J5" s="17" t="s">
        <v>16</v>
      </c>
      <c r="K5" s="18" t="s">
        <v>35</v>
      </c>
    </row>
    <row r="6" spans="1:11" s="18" customFormat="1" ht="13" x14ac:dyDescent="0.3">
      <c r="A6" s="1">
        <v>2529</v>
      </c>
      <c r="B6" s="2" t="s">
        <v>969</v>
      </c>
      <c r="C6" s="3" t="s">
        <v>128</v>
      </c>
      <c r="D6" s="4">
        <v>35852</v>
      </c>
      <c r="E6" s="4">
        <v>50436</v>
      </c>
      <c r="F6" s="4">
        <v>49705</v>
      </c>
      <c r="G6" s="5">
        <v>7200</v>
      </c>
      <c r="H6" s="6" t="s">
        <v>33</v>
      </c>
      <c r="I6" s="2" t="s">
        <v>129</v>
      </c>
      <c r="J6" s="17" t="s">
        <v>16</v>
      </c>
      <c r="K6" s="18" t="s">
        <v>35</v>
      </c>
    </row>
    <row r="7" spans="1:11" s="18" customFormat="1" ht="13" x14ac:dyDescent="0.3">
      <c r="A7" s="1">
        <v>5251</v>
      </c>
      <c r="B7" s="2" t="s">
        <v>970</v>
      </c>
      <c r="C7" s="3" t="s">
        <v>971</v>
      </c>
      <c r="D7" s="4">
        <v>32226</v>
      </c>
      <c r="E7" s="4">
        <v>50464</v>
      </c>
      <c r="F7" s="4">
        <v>49733</v>
      </c>
      <c r="G7" s="5">
        <v>1500</v>
      </c>
      <c r="H7" s="6" t="s">
        <v>972</v>
      </c>
      <c r="I7" s="2" t="s">
        <v>970</v>
      </c>
      <c r="J7" s="17" t="s">
        <v>16</v>
      </c>
      <c r="K7" s="18" t="s">
        <v>45</v>
      </c>
    </row>
    <row r="8" spans="1:11" s="18" customFormat="1" ht="13" x14ac:dyDescent="0.3">
      <c r="A8" s="1">
        <v>2230</v>
      </c>
      <c r="B8" s="2" t="s">
        <v>973</v>
      </c>
      <c r="C8" s="3" t="s">
        <v>219</v>
      </c>
      <c r="D8" s="4">
        <v>39273</v>
      </c>
      <c r="E8" s="4">
        <v>50495</v>
      </c>
      <c r="F8" s="4">
        <v>49765</v>
      </c>
      <c r="G8" s="5">
        <v>20053</v>
      </c>
      <c r="H8" s="6" t="s">
        <v>108</v>
      </c>
      <c r="I8" s="2" t="s">
        <v>974</v>
      </c>
      <c r="J8" s="17" t="s">
        <v>16</v>
      </c>
      <c r="K8" s="18" t="s">
        <v>50</v>
      </c>
    </row>
    <row r="9" spans="1:11" s="18" customFormat="1" ht="13" x14ac:dyDescent="0.3">
      <c r="A9" s="1">
        <v>2534</v>
      </c>
      <c r="B9" s="2" t="s">
        <v>975</v>
      </c>
      <c r="C9" s="3" t="s">
        <v>216</v>
      </c>
      <c r="D9" s="4">
        <v>35905</v>
      </c>
      <c r="E9" s="4">
        <v>50495</v>
      </c>
      <c r="F9" s="4">
        <v>49765</v>
      </c>
      <c r="G9" s="5">
        <v>8230</v>
      </c>
      <c r="H9" s="6" t="s">
        <v>33</v>
      </c>
      <c r="I9" s="2" t="s">
        <v>976</v>
      </c>
      <c r="J9" s="17" t="s">
        <v>16</v>
      </c>
      <c r="K9" s="18" t="s">
        <v>35</v>
      </c>
    </row>
    <row r="10" spans="1:11" s="18" customFormat="1" ht="13" x14ac:dyDescent="0.3">
      <c r="A10" s="1">
        <v>2630</v>
      </c>
      <c r="B10" s="2" t="s">
        <v>977</v>
      </c>
      <c r="C10" s="3" t="s">
        <v>107</v>
      </c>
      <c r="D10" s="4">
        <v>39546</v>
      </c>
      <c r="E10" s="4">
        <v>50495</v>
      </c>
      <c r="F10" s="4">
        <v>49765</v>
      </c>
      <c r="G10" s="5">
        <v>41560</v>
      </c>
      <c r="H10" s="6" t="s">
        <v>210</v>
      </c>
      <c r="I10" s="2" t="s">
        <v>978</v>
      </c>
      <c r="J10" s="17" t="s">
        <v>16</v>
      </c>
      <c r="K10" s="18" t="s">
        <v>50</v>
      </c>
    </row>
    <row r="11" spans="1:11" s="18" customFormat="1" ht="13" x14ac:dyDescent="0.3">
      <c r="A11" s="1">
        <v>925</v>
      </c>
      <c r="B11" s="2" t="s">
        <v>979</v>
      </c>
      <c r="C11" s="3" t="s">
        <v>980</v>
      </c>
      <c r="D11" s="4">
        <v>39568</v>
      </c>
      <c r="E11" s="4">
        <v>50525</v>
      </c>
      <c r="F11" s="4">
        <v>49795</v>
      </c>
      <c r="G11" s="5">
        <v>3200</v>
      </c>
      <c r="H11" s="6" t="s">
        <v>853</v>
      </c>
      <c r="I11" s="2" t="s">
        <v>981</v>
      </c>
      <c r="J11" s="17" t="s">
        <v>16</v>
      </c>
      <c r="K11" s="18" t="s">
        <v>158</v>
      </c>
    </row>
    <row r="12" spans="1:11" s="18" customFormat="1" ht="13" x14ac:dyDescent="0.3">
      <c r="A12" s="1">
        <v>3863</v>
      </c>
      <c r="B12" s="2" t="s">
        <v>982</v>
      </c>
      <c r="C12" s="3" t="s">
        <v>653</v>
      </c>
      <c r="D12" s="4">
        <v>32281</v>
      </c>
      <c r="E12" s="4">
        <v>50525</v>
      </c>
      <c r="F12" s="4">
        <v>49795</v>
      </c>
      <c r="G12" s="5">
        <v>1100</v>
      </c>
      <c r="H12" s="6" t="s">
        <v>14</v>
      </c>
      <c r="I12" s="2" t="s">
        <v>914</v>
      </c>
      <c r="J12" s="17" t="s">
        <v>16</v>
      </c>
      <c r="K12" s="18" t="s">
        <v>17</v>
      </c>
    </row>
    <row r="13" spans="1:11" s="18" customFormat="1" ht="13" x14ac:dyDescent="0.3">
      <c r="A13" s="1">
        <v>8377</v>
      </c>
      <c r="B13" s="2" t="s">
        <v>983</v>
      </c>
      <c r="C13" s="3" t="s">
        <v>984</v>
      </c>
      <c r="D13" s="4">
        <v>32294</v>
      </c>
      <c r="E13" s="4">
        <v>50525</v>
      </c>
      <c r="F13" s="4">
        <v>49795</v>
      </c>
      <c r="G13" s="5">
        <v>11950</v>
      </c>
      <c r="H13" s="6" t="s">
        <v>14</v>
      </c>
      <c r="I13" s="2" t="s">
        <v>15</v>
      </c>
      <c r="J13" s="17" t="s">
        <v>16</v>
      </c>
      <c r="K13" s="18" t="s">
        <v>17</v>
      </c>
    </row>
    <row r="14" spans="1:11" s="18" customFormat="1" ht="13" x14ac:dyDescent="0.3">
      <c r="A14" s="1">
        <v>4031</v>
      </c>
      <c r="B14" s="2" t="s">
        <v>985</v>
      </c>
      <c r="C14" s="3" t="s">
        <v>986</v>
      </c>
      <c r="D14" s="4">
        <v>32318</v>
      </c>
      <c r="E14" s="4">
        <v>50556</v>
      </c>
      <c r="F14" s="4">
        <v>49826</v>
      </c>
      <c r="G14" s="5">
        <v>7600</v>
      </c>
      <c r="H14" s="6" t="s">
        <v>178</v>
      </c>
      <c r="I14" s="2" t="s">
        <v>987</v>
      </c>
      <c r="J14" s="17" t="s">
        <v>16</v>
      </c>
      <c r="K14" s="18" t="s">
        <v>158</v>
      </c>
    </row>
    <row r="15" spans="1:11" s="18" customFormat="1" ht="13" x14ac:dyDescent="0.3">
      <c r="A15" s="1">
        <v>6641</v>
      </c>
      <c r="B15" s="2" t="s">
        <v>988</v>
      </c>
      <c r="C15" s="3" t="s">
        <v>989</v>
      </c>
      <c r="D15" s="4">
        <v>32324</v>
      </c>
      <c r="E15" s="4">
        <v>50556</v>
      </c>
      <c r="F15" s="4">
        <v>49826</v>
      </c>
      <c r="G15" s="5">
        <v>72000</v>
      </c>
      <c r="H15" s="6" t="s">
        <v>990</v>
      </c>
      <c r="I15" s="2" t="s">
        <v>526</v>
      </c>
      <c r="J15" s="17" t="s">
        <v>16</v>
      </c>
      <c r="K15" s="18" t="s">
        <v>45</v>
      </c>
    </row>
    <row r="16" spans="1:11" s="18" customFormat="1" ht="13" x14ac:dyDescent="0.3">
      <c r="A16" s="1">
        <v>906</v>
      </c>
      <c r="B16" s="2" t="s">
        <v>991</v>
      </c>
      <c r="C16" s="3" t="s">
        <v>992</v>
      </c>
      <c r="D16" s="4">
        <v>39612</v>
      </c>
      <c r="E16" s="4">
        <v>50571</v>
      </c>
      <c r="F16" s="4">
        <v>49841</v>
      </c>
      <c r="G16" s="5">
        <v>7500</v>
      </c>
      <c r="H16" s="6" t="s">
        <v>38</v>
      </c>
      <c r="I16" s="2" t="s">
        <v>993</v>
      </c>
      <c r="J16" s="17" t="s">
        <v>16</v>
      </c>
      <c r="K16" s="18" t="s">
        <v>30</v>
      </c>
    </row>
    <row r="17" spans="1:11" s="18" customFormat="1" ht="13" x14ac:dyDescent="0.3">
      <c r="A17" s="1">
        <v>1417</v>
      </c>
      <c r="B17" s="2" t="s">
        <v>994</v>
      </c>
      <c r="C17" s="3" t="s">
        <v>995</v>
      </c>
      <c r="D17" s="4">
        <v>36005</v>
      </c>
      <c r="E17" s="4">
        <v>50586</v>
      </c>
      <c r="F17" s="4">
        <v>49856</v>
      </c>
      <c r="G17" s="5">
        <v>86342</v>
      </c>
      <c r="H17" s="6" t="s">
        <v>996</v>
      </c>
      <c r="I17" s="2" t="s">
        <v>997</v>
      </c>
      <c r="J17" s="17" t="s">
        <v>16</v>
      </c>
      <c r="K17" s="18" t="s">
        <v>158</v>
      </c>
    </row>
    <row r="18" spans="1:11" s="18" customFormat="1" ht="13" x14ac:dyDescent="0.3">
      <c r="A18" s="1">
        <v>1835</v>
      </c>
      <c r="B18" s="2" t="s">
        <v>998</v>
      </c>
      <c r="C18" s="3" t="s">
        <v>999</v>
      </c>
      <c r="D18" s="4">
        <v>36005</v>
      </c>
      <c r="E18" s="4">
        <v>50586</v>
      </c>
      <c r="F18" s="4">
        <v>49856</v>
      </c>
      <c r="G18" s="5">
        <v>26100</v>
      </c>
      <c r="H18" s="6" t="s">
        <v>996</v>
      </c>
      <c r="I18" s="2" t="s">
        <v>1000</v>
      </c>
      <c r="J18" s="17" t="s">
        <v>16</v>
      </c>
      <c r="K18" s="18" t="s">
        <v>158</v>
      </c>
    </row>
    <row r="19" spans="1:11" s="18" customFormat="1" ht="13" x14ac:dyDescent="0.3">
      <c r="A19" s="1">
        <v>1953</v>
      </c>
      <c r="B19" s="2" t="s">
        <v>1001</v>
      </c>
      <c r="C19" s="3" t="s">
        <v>1002</v>
      </c>
      <c r="D19" s="4">
        <v>33535</v>
      </c>
      <c r="E19" s="4">
        <v>50586</v>
      </c>
      <c r="F19" s="4">
        <v>49856</v>
      </c>
      <c r="G19" s="5">
        <v>7200</v>
      </c>
      <c r="H19" s="6" t="s">
        <v>25</v>
      </c>
      <c r="I19" s="2" t="s">
        <v>657</v>
      </c>
      <c r="J19" s="17" t="s">
        <v>16</v>
      </c>
      <c r="K19" s="18" t="s">
        <v>158</v>
      </c>
    </row>
    <row r="20" spans="1:11" s="18" customFormat="1" ht="13" x14ac:dyDescent="0.3">
      <c r="A20" s="1">
        <v>2110</v>
      </c>
      <c r="B20" s="2" t="s">
        <v>1003</v>
      </c>
      <c r="C20" s="3" t="s">
        <v>1002</v>
      </c>
      <c r="D20" s="4">
        <v>37832</v>
      </c>
      <c r="E20" s="4">
        <v>50586</v>
      </c>
      <c r="F20" s="4">
        <v>49856</v>
      </c>
      <c r="G20" s="5">
        <v>3840</v>
      </c>
      <c r="H20" s="6" t="s">
        <v>25</v>
      </c>
      <c r="I20" s="2" t="s">
        <v>657</v>
      </c>
      <c r="J20" s="17" t="s">
        <v>16</v>
      </c>
      <c r="K20" s="18" t="s">
        <v>158</v>
      </c>
    </row>
    <row r="21" spans="1:11" s="18" customFormat="1" ht="13" x14ac:dyDescent="0.3">
      <c r="A21" s="1">
        <v>2192</v>
      </c>
      <c r="B21" s="2" t="s">
        <v>1004</v>
      </c>
      <c r="C21" s="3" t="s">
        <v>1002</v>
      </c>
      <c r="D21" s="4">
        <v>37832</v>
      </c>
      <c r="E21" s="4">
        <v>50586</v>
      </c>
      <c r="F21" s="4">
        <v>49856</v>
      </c>
      <c r="G21" s="5">
        <v>6232</v>
      </c>
      <c r="H21" s="6" t="s">
        <v>25</v>
      </c>
      <c r="I21" s="2" t="s">
        <v>657</v>
      </c>
      <c r="J21" s="17" t="s">
        <v>16</v>
      </c>
      <c r="K21" s="18" t="s">
        <v>158</v>
      </c>
    </row>
    <row r="22" spans="1:11" s="18" customFormat="1" ht="13" x14ac:dyDescent="0.3">
      <c r="A22" s="1">
        <v>2207</v>
      </c>
      <c r="B22" s="2" t="s">
        <v>1005</v>
      </c>
      <c r="C22" s="3" t="s">
        <v>1006</v>
      </c>
      <c r="D22" s="4">
        <v>38449</v>
      </c>
      <c r="E22" s="4">
        <v>50586</v>
      </c>
      <c r="F22" s="4">
        <v>49856</v>
      </c>
      <c r="G22" s="5">
        <v>3500</v>
      </c>
      <c r="H22" s="6" t="s">
        <v>25</v>
      </c>
      <c r="I22" s="2" t="s">
        <v>657</v>
      </c>
      <c r="J22" s="17" t="s">
        <v>16</v>
      </c>
      <c r="K22" s="18" t="s">
        <v>158</v>
      </c>
    </row>
    <row r="23" spans="1:11" s="18" customFormat="1" ht="13" x14ac:dyDescent="0.3">
      <c r="A23" s="1">
        <v>2212</v>
      </c>
      <c r="B23" s="2" t="s">
        <v>1007</v>
      </c>
      <c r="C23" s="3" t="s">
        <v>1008</v>
      </c>
      <c r="D23" s="4">
        <v>35264</v>
      </c>
      <c r="E23" s="4">
        <v>50586</v>
      </c>
      <c r="F23" s="4">
        <v>49856</v>
      </c>
      <c r="G23" s="5">
        <v>948</v>
      </c>
      <c r="H23" s="6" t="s">
        <v>25</v>
      </c>
      <c r="I23" s="2" t="s">
        <v>657</v>
      </c>
      <c r="J23" s="17" t="s">
        <v>16</v>
      </c>
      <c r="K23" s="18" t="s">
        <v>158</v>
      </c>
    </row>
    <row r="24" spans="1:11" s="18" customFormat="1" ht="13" x14ac:dyDescent="0.3">
      <c r="A24" s="1">
        <v>2255</v>
      </c>
      <c r="B24" s="2" t="s">
        <v>1009</v>
      </c>
      <c r="C24" s="3" t="s">
        <v>1010</v>
      </c>
      <c r="D24" s="4">
        <v>35264</v>
      </c>
      <c r="E24" s="4">
        <v>50586</v>
      </c>
      <c r="F24" s="4">
        <v>49856</v>
      </c>
      <c r="G24" s="5">
        <v>3324</v>
      </c>
      <c r="H24" s="6" t="s">
        <v>25</v>
      </c>
      <c r="I24" s="2" t="s">
        <v>657</v>
      </c>
      <c r="J24" s="17" t="s">
        <v>16</v>
      </c>
      <c r="K24" s="18" t="s">
        <v>158</v>
      </c>
    </row>
    <row r="25" spans="1:11" s="18" customFormat="1" ht="13" x14ac:dyDescent="0.3">
      <c r="A25" s="1">
        <v>2256</v>
      </c>
      <c r="B25" s="2" t="s">
        <v>1011</v>
      </c>
      <c r="C25" s="3" t="s">
        <v>1002</v>
      </c>
      <c r="D25" s="4">
        <v>35264</v>
      </c>
      <c r="E25" s="4">
        <v>50586</v>
      </c>
      <c r="F25" s="4">
        <v>49856</v>
      </c>
      <c r="G25" s="5">
        <v>9182</v>
      </c>
      <c r="H25" s="6" t="s">
        <v>25</v>
      </c>
      <c r="I25" s="2" t="s">
        <v>657</v>
      </c>
      <c r="J25" s="17" t="s">
        <v>16</v>
      </c>
      <c r="K25" s="18" t="s">
        <v>158</v>
      </c>
    </row>
    <row r="26" spans="1:11" s="18" customFormat="1" ht="13" x14ac:dyDescent="0.3">
      <c r="A26" s="1">
        <v>2291</v>
      </c>
      <c r="B26" s="2" t="s">
        <v>1012</v>
      </c>
      <c r="C26" s="3" t="s">
        <v>1010</v>
      </c>
      <c r="D26" s="4">
        <v>35264</v>
      </c>
      <c r="E26" s="4">
        <v>50586</v>
      </c>
      <c r="F26" s="4">
        <v>49856</v>
      </c>
      <c r="G26" s="5">
        <v>3443</v>
      </c>
      <c r="H26" s="6" t="s">
        <v>25</v>
      </c>
      <c r="I26" s="2" t="s">
        <v>657</v>
      </c>
      <c r="J26" s="17" t="s">
        <v>16</v>
      </c>
      <c r="K26" s="18" t="s">
        <v>158</v>
      </c>
    </row>
    <row r="27" spans="1:11" s="18" customFormat="1" ht="13" x14ac:dyDescent="0.3">
      <c r="A27" s="1">
        <v>2292</v>
      </c>
      <c r="B27" s="2" t="s">
        <v>1013</v>
      </c>
      <c r="C27" s="3" t="s">
        <v>1010</v>
      </c>
      <c r="D27" s="4">
        <v>35264</v>
      </c>
      <c r="E27" s="4">
        <v>50586</v>
      </c>
      <c r="F27" s="4">
        <v>49856</v>
      </c>
      <c r="G27" s="5">
        <v>3535</v>
      </c>
      <c r="H27" s="6" t="s">
        <v>25</v>
      </c>
      <c r="I27" s="2" t="s">
        <v>657</v>
      </c>
      <c r="J27" s="17" t="s">
        <v>16</v>
      </c>
      <c r="K27" s="18" t="s">
        <v>158</v>
      </c>
    </row>
    <row r="28" spans="1:11" s="18" customFormat="1" ht="13" x14ac:dyDescent="0.3">
      <c r="A28" s="1">
        <v>2590</v>
      </c>
      <c r="B28" s="2" t="s">
        <v>1014</v>
      </c>
      <c r="C28" s="3" t="s">
        <v>1002</v>
      </c>
      <c r="D28" s="4">
        <v>35264</v>
      </c>
      <c r="E28" s="4">
        <v>50586</v>
      </c>
      <c r="F28" s="4">
        <v>49856</v>
      </c>
      <c r="G28" s="5">
        <v>6368</v>
      </c>
      <c r="H28" s="6" t="s">
        <v>25</v>
      </c>
      <c r="I28" s="2" t="s">
        <v>657</v>
      </c>
      <c r="J28" s="17" t="s">
        <v>16</v>
      </c>
      <c r="K28" s="18" t="s">
        <v>158</v>
      </c>
    </row>
    <row r="29" spans="1:11" s="18" customFormat="1" ht="13" x14ac:dyDescent="0.3">
      <c r="A29" s="1">
        <v>6221</v>
      </c>
      <c r="B29" s="2" t="s">
        <v>1015</v>
      </c>
      <c r="C29" s="3" t="s">
        <v>1016</v>
      </c>
      <c r="D29" s="4">
        <v>32353</v>
      </c>
      <c r="E29" s="4">
        <v>50586</v>
      </c>
      <c r="F29" s="4">
        <v>49856</v>
      </c>
      <c r="G29" s="5">
        <v>3700</v>
      </c>
      <c r="H29" s="6" t="s">
        <v>57</v>
      </c>
      <c r="I29" s="2" t="s">
        <v>1015</v>
      </c>
      <c r="J29" s="17" t="s">
        <v>16</v>
      </c>
      <c r="K29" s="18" t="s">
        <v>50</v>
      </c>
    </row>
    <row r="30" spans="1:11" s="18" customFormat="1" ht="13" x14ac:dyDescent="0.3">
      <c r="A30" s="1">
        <v>946</v>
      </c>
      <c r="B30" s="2" t="s">
        <v>1017</v>
      </c>
      <c r="C30" s="3" t="s">
        <v>1018</v>
      </c>
      <c r="D30" s="4">
        <v>39661</v>
      </c>
      <c r="E30" s="4">
        <v>50617</v>
      </c>
      <c r="F30" s="4">
        <v>49887</v>
      </c>
      <c r="G30" s="5">
        <v>400</v>
      </c>
      <c r="H30" s="6" t="s">
        <v>93</v>
      </c>
      <c r="I30" s="2" t="s">
        <v>1019</v>
      </c>
      <c r="J30" s="17" t="s">
        <v>16</v>
      </c>
      <c r="K30" s="18" t="s">
        <v>17</v>
      </c>
    </row>
    <row r="31" spans="1:11" s="18" customFormat="1" ht="13" x14ac:dyDescent="0.3">
      <c r="A31" s="1">
        <v>6780</v>
      </c>
      <c r="B31" s="2" t="s">
        <v>1020</v>
      </c>
      <c r="C31" s="3" t="s">
        <v>1021</v>
      </c>
      <c r="D31" s="4">
        <v>32414</v>
      </c>
      <c r="E31" s="4">
        <v>50648</v>
      </c>
      <c r="F31" s="4">
        <v>49918</v>
      </c>
      <c r="G31" s="5">
        <v>1963</v>
      </c>
      <c r="H31" s="6" t="s">
        <v>14</v>
      </c>
      <c r="I31" s="2" t="s">
        <v>1020</v>
      </c>
      <c r="J31" s="17" t="s">
        <v>16</v>
      </c>
      <c r="K31" s="18" t="s">
        <v>17</v>
      </c>
    </row>
    <row r="32" spans="1:11" s="18" customFormat="1" ht="13" x14ac:dyDescent="0.3">
      <c r="A32" s="1">
        <v>2973</v>
      </c>
      <c r="B32" s="2" t="s">
        <v>1022</v>
      </c>
      <c r="C32" s="3" t="s">
        <v>1023</v>
      </c>
      <c r="D32" s="4">
        <v>32435</v>
      </c>
      <c r="E32" s="4">
        <v>50678</v>
      </c>
      <c r="F32" s="4">
        <v>49948</v>
      </c>
      <c r="G32" s="5">
        <v>4800</v>
      </c>
      <c r="H32" s="6" t="s">
        <v>48</v>
      </c>
      <c r="I32" s="2" t="s">
        <v>1024</v>
      </c>
      <c r="J32" s="17" t="s">
        <v>16</v>
      </c>
      <c r="K32" s="18" t="s">
        <v>50</v>
      </c>
    </row>
    <row r="33" spans="1:13" s="18" customFormat="1" ht="13" x14ac:dyDescent="0.3">
      <c r="A33" s="1">
        <v>8889</v>
      </c>
      <c r="B33" s="2" t="s">
        <v>1025</v>
      </c>
      <c r="C33" s="3" t="s">
        <v>1026</v>
      </c>
      <c r="D33" s="4">
        <v>32437</v>
      </c>
      <c r="E33" s="4">
        <v>50678</v>
      </c>
      <c r="F33" s="4">
        <v>49948</v>
      </c>
      <c r="G33" s="5">
        <v>1250</v>
      </c>
      <c r="H33" s="6" t="s">
        <v>108</v>
      </c>
      <c r="I33" s="2" t="s">
        <v>1025</v>
      </c>
      <c r="J33" s="17" t="s">
        <v>16</v>
      </c>
      <c r="K33" s="18" t="s">
        <v>50</v>
      </c>
    </row>
    <row r="34" spans="1:13" x14ac:dyDescent="0.35">
      <c r="A34" s="11" t="s">
        <v>105</v>
      </c>
      <c r="B34" s="12">
        <f>SUBTOTAL(103,Table322024[Project Number])</f>
        <v>31</v>
      </c>
      <c r="C34" s="13"/>
      <c r="D34" s="11"/>
      <c r="E34" s="11"/>
      <c r="F34" s="11"/>
      <c r="G34" s="11"/>
      <c r="H34" s="11"/>
      <c r="I34" s="12"/>
      <c r="J34" s="14"/>
      <c r="K34" s="10"/>
    </row>
    <row r="37" spans="1:13" x14ac:dyDescent="0.35">
      <c r="A37" s="22" t="s">
        <v>153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3" x14ac:dyDescent="0.35">
      <c r="A38" s="7" t="s">
        <v>1</v>
      </c>
      <c r="B38" s="8" t="s">
        <v>2</v>
      </c>
      <c r="C38" s="9" t="s">
        <v>3</v>
      </c>
      <c r="D38" s="8" t="s">
        <v>4</v>
      </c>
      <c r="E38" s="8" t="s">
        <v>5</v>
      </c>
      <c r="F38" s="15" t="s">
        <v>152</v>
      </c>
      <c r="G38" s="9" t="s">
        <v>7</v>
      </c>
      <c r="H38" s="9" t="s">
        <v>8</v>
      </c>
      <c r="I38" s="9" t="s">
        <v>9</v>
      </c>
      <c r="J38" s="9" t="s">
        <v>10</v>
      </c>
      <c r="K38" s="9" t="s">
        <v>11</v>
      </c>
    </row>
    <row r="39" spans="1:13" s="18" customFormat="1" ht="13" x14ac:dyDescent="0.3">
      <c r="A39" s="1">
        <v>18</v>
      </c>
      <c r="B39" s="2" t="s">
        <v>637</v>
      </c>
      <c r="C39" s="3" t="s">
        <v>106</v>
      </c>
      <c r="D39" s="4">
        <v>33256</v>
      </c>
      <c r="E39" s="4">
        <v>51501</v>
      </c>
      <c r="F39" s="4">
        <v>49674</v>
      </c>
      <c r="G39" s="5">
        <v>42217</v>
      </c>
      <c r="H39" s="6" t="s">
        <v>48</v>
      </c>
      <c r="I39" s="2" t="s">
        <v>202</v>
      </c>
      <c r="J39" s="17" t="s">
        <v>16</v>
      </c>
      <c r="K39" s="18" t="s">
        <v>50</v>
      </c>
      <c r="L39" s="19"/>
      <c r="M39" s="19"/>
    </row>
    <row r="40" spans="1:13" s="18" customFormat="1" ht="13" x14ac:dyDescent="0.3">
      <c r="A40" s="1">
        <v>1984</v>
      </c>
      <c r="B40" s="2" t="s">
        <v>1161</v>
      </c>
      <c r="C40" s="3" t="s">
        <v>1162</v>
      </c>
      <c r="D40" s="4">
        <v>37232</v>
      </c>
      <c r="E40" s="4">
        <v>51682</v>
      </c>
      <c r="F40" s="4">
        <v>49856</v>
      </c>
      <c r="G40" s="5">
        <v>35000</v>
      </c>
      <c r="H40" s="6" t="s">
        <v>25</v>
      </c>
      <c r="I40" s="2" t="s">
        <v>657</v>
      </c>
      <c r="J40" s="17" t="s">
        <v>16</v>
      </c>
      <c r="K40" s="18" t="s">
        <v>158</v>
      </c>
      <c r="L40" s="19"/>
      <c r="M40" s="19"/>
    </row>
    <row r="41" spans="1:13" s="18" customFormat="1" ht="13" x14ac:dyDescent="0.3">
      <c r="A41" s="1">
        <v>1988</v>
      </c>
      <c r="B41" s="2" t="s">
        <v>1144</v>
      </c>
      <c r="C41" s="3" t="s">
        <v>186</v>
      </c>
      <c r="D41" s="4">
        <v>36956</v>
      </c>
      <c r="E41" s="4">
        <v>51560</v>
      </c>
      <c r="F41" s="4">
        <v>49733</v>
      </c>
      <c r="G41" s="5">
        <v>193160</v>
      </c>
      <c r="H41" s="6" t="s">
        <v>14</v>
      </c>
      <c r="I41" s="2" t="s">
        <v>1145</v>
      </c>
      <c r="J41" s="17" t="s">
        <v>16</v>
      </c>
      <c r="K41" s="18" t="s">
        <v>17</v>
      </c>
      <c r="L41" s="19"/>
      <c r="M41" s="19"/>
    </row>
    <row r="42" spans="1:13" s="18" customFormat="1" ht="13" x14ac:dyDescent="0.3">
      <c r="A42" s="1">
        <v>2566</v>
      </c>
      <c r="B42" s="2" t="s">
        <v>1154</v>
      </c>
      <c r="C42" s="3" t="s">
        <v>531</v>
      </c>
      <c r="D42" s="4">
        <v>37062</v>
      </c>
      <c r="E42" s="4">
        <v>51652</v>
      </c>
      <c r="F42" s="4">
        <v>49826</v>
      </c>
      <c r="G42" s="5">
        <v>3250</v>
      </c>
      <c r="H42" s="6" t="s">
        <v>83</v>
      </c>
      <c r="I42" s="2" t="s">
        <v>803</v>
      </c>
      <c r="J42" s="17" t="s">
        <v>16</v>
      </c>
      <c r="K42" s="18" t="s">
        <v>22</v>
      </c>
      <c r="L42" s="19"/>
      <c r="M42" s="19"/>
    </row>
    <row r="43" spans="1:13" s="18" customFormat="1" ht="13" x14ac:dyDescent="0.3">
      <c r="A43" s="1">
        <v>2603</v>
      </c>
      <c r="B43" s="2" t="s">
        <v>1167</v>
      </c>
      <c r="C43" s="3" t="s">
        <v>781</v>
      </c>
      <c r="D43" s="4">
        <v>40793</v>
      </c>
      <c r="E43" s="4">
        <v>51744</v>
      </c>
      <c r="F43" s="4">
        <v>49918</v>
      </c>
      <c r="G43" s="5">
        <v>1040</v>
      </c>
      <c r="H43" s="6" t="s">
        <v>324</v>
      </c>
      <c r="I43" s="2" t="s">
        <v>1168</v>
      </c>
      <c r="J43" s="17" t="s">
        <v>16</v>
      </c>
      <c r="K43" s="18" t="s">
        <v>45</v>
      </c>
      <c r="L43" s="19"/>
      <c r="M43" s="19"/>
    </row>
    <row r="44" spans="1:13" s="18" customFormat="1" ht="13" x14ac:dyDescent="0.3">
      <c r="A44" s="1">
        <v>2619</v>
      </c>
      <c r="B44" s="2" t="s">
        <v>1171</v>
      </c>
      <c r="C44" s="3" t="s">
        <v>781</v>
      </c>
      <c r="D44" s="4">
        <v>40841</v>
      </c>
      <c r="E44" s="4">
        <v>51774</v>
      </c>
      <c r="F44" s="4">
        <v>49948</v>
      </c>
      <c r="G44" s="5">
        <v>1800</v>
      </c>
      <c r="H44" s="6" t="s">
        <v>324</v>
      </c>
      <c r="I44" s="2" t="s">
        <v>1172</v>
      </c>
      <c r="J44" s="17" t="s">
        <v>16</v>
      </c>
      <c r="K44" s="18" t="s">
        <v>45</v>
      </c>
      <c r="L44" s="19"/>
      <c r="M44" s="19"/>
    </row>
    <row r="45" spans="1:13" s="18" customFormat="1" ht="13" x14ac:dyDescent="0.3">
      <c r="A45" s="1">
        <v>2686</v>
      </c>
      <c r="B45" s="2" t="s">
        <v>1150</v>
      </c>
      <c r="C45" s="3" t="s">
        <v>96</v>
      </c>
      <c r="D45" s="4">
        <v>40667</v>
      </c>
      <c r="E45" s="4">
        <v>51621</v>
      </c>
      <c r="F45" s="4">
        <v>49795</v>
      </c>
      <c r="G45" s="5">
        <v>19525</v>
      </c>
      <c r="H45" s="6" t="s">
        <v>324</v>
      </c>
      <c r="I45" s="2" t="s">
        <v>1151</v>
      </c>
      <c r="J45" s="17" t="s">
        <v>16</v>
      </c>
      <c r="K45" s="18" t="s">
        <v>45</v>
      </c>
      <c r="L45" s="19"/>
      <c r="M45" s="19"/>
    </row>
    <row r="46" spans="1:13" s="18" customFormat="1" ht="13" x14ac:dyDescent="0.3">
      <c r="A46" s="1">
        <v>2698</v>
      </c>
      <c r="B46" s="2" t="s">
        <v>1152</v>
      </c>
      <c r="C46" s="3" t="s">
        <v>96</v>
      </c>
      <c r="D46" s="4">
        <v>40667</v>
      </c>
      <c r="E46" s="4">
        <v>51621</v>
      </c>
      <c r="F46" s="4">
        <v>49795</v>
      </c>
      <c r="G46" s="5">
        <v>23973</v>
      </c>
      <c r="H46" s="6" t="s">
        <v>324</v>
      </c>
      <c r="I46" s="2" t="s">
        <v>1153</v>
      </c>
      <c r="J46" s="17" t="s">
        <v>16</v>
      </c>
      <c r="K46" s="18" t="s">
        <v>45</v>
      </c>
      <c r="L46" s="19"/>
      <c r="M46" s="19"/>
    </row>
    <row r="47" spans="1:13" s="18" customFormat="1" ht="13" x14ac:dyDescent="0.3">
      <c r="A47" s="1">
        <v>2778</v>
      </c>
      <c r="B47" s="2" t="s">
        <v>1137</v>
      </c>
      <c r="C47" s="3" t="s">
        <v>106</v>
      </c>
      <c r="D47" s="4">
        <v>38203</v>
      </c>
      <c r="E47" s="4">
        <v>51501</v>
      </c>
      <c r="F47" s="4">
        <v>49674</v>
      </c>
      <c r="G47" s="5">
        <v>13748</v>
      </c>
      <c r="H47" s="6" t="s">
        <v>48</v>
      </c>
      <c r="I47" s="2" t="s">
        <v>202</v>
      </c>
      <c r="J47" s="17" t="s">
        <v>16</v>
      </c>
      <c r="K47" s="18" t="s">
        <v>50</v>
      </c>
      <c r="L47" s="19"/>
      <c r="M47" s="19"/>
    </row>
    <row r="48" spans="1:13" s="18" customFormat="1" ht="13" x14ac:dyDescent="0.3">
      <c r="A48" s="1">
        <v>3701</v>
      </c>
      <c r="B48" s="2" t="s">
        <v>1155</v>
      </c>
      <c r="C48" s="3" t="s">
        <v>1156</v>
      </c>
      <c r="D48" s="4">
        <v>33416</v>
      </c>
      <c r="E48" s="4">
        <v>51652</v>
      </c>
      <c r="F48" s="4">
        <v>49826</v>
      </c>
      <c r="G48" s="5">
        <v>13600</v>
      </c>
      <c r="H48" s="6" t="s">
        <v>57</v>
      </c>
      <c r="I48" s="2" t="s">
        <v>1157</v>
      </c>
      <c r="J48" s="17" t="s">
        <v>16</v>
      </c>
      <c r="K48" s="18" t="s">
        <v>50</v>
      </c>
      <c r="L48" s="19"/>
      <c r="M48" s="19"/>
    </row>
    <row r="49" spans="1:13" s="18" customFormat="1" ht="13" x14ac:dyDescent="0.3">
      <c r="A49" s="1">
        <v>10021</v>
      </c>
      <c r="B49" s="2" t="s">
        <v>1138</v>
      </c>
      <c r="C49" s="3" t="s">
        <v>1139</v>
      </c>
      <c r="D49" s="4">
        <v>33260</v>
      </c>
      <c r="E49" s="4">
        <v>51501</v>
      </c>
      <c r="F49" s="4">
        <v>49674</v>
      </c>
      <c r="G49" s="5">
        <v>675</v>
      </c>
      <c r="H49" s="6" t="s">
        <v>93</v>
      </c>
      <c r="I49" s="2" t="s">
        <v>1140</v>
      </c>
      <c r="J49" s="17" t="s">
        <v>16</v>
      </c>
      <c r="K49" s="18" t="s">
        <v>17</v>
      </c>
      <c r="L49" s="19"/>
      <c r="M49" s="19"/>
    </row>
    <row r="50" spans="1:13" s="18" customFormat="1" ht="13" x14ac:dyDescent="0.3">
      <c r="A50" s="1">
        <v>10204</v>
      </c>
      <c r="B50" s="2" t="s">
        <v>1169</v>
      </c>
      <c r="C50" s="3" t="s">
        <v>1170</v>
      </c>
      <c r="D50" s="4">
        <v>33511</v>
      </c>
      <c r="E50" s="4">
        <v>51744</v>
      </c>
      <c r="F50" s="4">
        <v>49918</v>
      </c>
      <c r="G50" s="5">
        <v>9690</v>
      </c>
      <c r="H50" s="6" t="s">
        <v>57</v>
      </c>
      <c r="I50" s="2" t="s">
        <v>199</v>
      </c>
      <c r="J50" s="17" t="s">
        <v>16</v>
      </c>
      <c r="K50" s="18" t="s">
        <v>50</v>
      </c>
      <c r="L50" s="19"/>
      <c r="M50" s="19"/>
    </row>
    <row r="51" spans="1:13" s="18" customFormat="1" ht="13" x14ac:dyDescent="0.3">
      <c r="A51" s="1">
        <v>10228</v>
      </c>
      <c r="B51" s="2" t="s">
        <v>1158</v>
      </c>
      <c r="C51" s="3" t="s">
        <v>989</v>
      </c>
      <c r="D51" s="4">
        <v>33410</v>
      </c>
      <c r="E51" s="4">
        <v>51652</v>
      </c>
      <c r="F51" s="4">
        <v>49826</v>
      </c>
      <c r="G51" s="5">
        <v>88800</v>
      </c>
      <c r="H51" s="6" t="s">
        <v>990</v>
      </c>
      <c r="I51" s="2" t="s">
        <v>526</v>
      </c>
      <c r="J51" s="17" t="s">
        <v>16</v>
      </c>
      <c r="K51" s="18" t="s">
        <v>45</v>
      </c>
      <c r="L51" s="19"/>
      <c r="M51" s="19"/>
    </row>
    <row r="52" spans="1:13" s="18" customFormat="1" ht="13" x14ac:dyDescent="0.3">
      <c r="A52" s="1">
        <v>10882</v>
      </c>
      <c r="B52" s="2" t="s">
        <v>1141</v>
      </c>
      <c r="C52" s="3" t="s">
        <v>1142</v>
      </c>
      <c r="D52" s="4">
        <v>33266</v>
      </c>
      <c r="E52" s="4">
        <v>51501</v>
      </c>
      <c r="F52" s="4">
        <v>49674</v>
      </c>
      <c r="G52" s="5">
        <v>1300</v>
      </c>
      <c r="H52" s="6" t="s">
        <v>14</v>
      </c>
      <c r="I52" s="2" t="s">
        <v>1143</v>
      </c>
      <c r="J52" s="17" t="s">
        <v>16</v>
      </c>
      <c r="K52" s="18" t="s">
        <v>17</v>
      </c>
      <c r="L52" s="19"/>
      <c r="M52" s="19"/>
    </row>
    <row r="53" spans="1:13" s="18" customFormat="1" ht="13" x14ac:dyDescent="0.3">
      <c r="A53" s="1">
        <v>11150</v>
      </c>
      <c r="B53" s="2" t="s">
        <v>1165</v>
      </c>
      <c r="C53" s="3" t="s">
        <v>1166</v>
      </c>
      <c r="D53" s="4">
        <v>37126</v>
      </c>
      <c r="E53" s="4">
        <v>51713</v>
      </c>
      <c r="F53" s="4">
        <v>49887</v>
      </c>
      <c r="G53" s="5">
        <v>702</v>
      </c>
      <c r="H53" s="6" t="s">
        <v>83</v>
      </c>
      <c r="I53" s="2" t="s">
        <v>803</v>
      </c>
      <c r="J53" s="17" t="s">
        <v>16</v>
      </c>
      <c r="K53" s="18" t="s">
        <v>22</v>
      </c>
      <c r="L53" s="19"/>
      <c r="M53" s="19"/>
    </row>
    <row r="54" spans="1:13" s="18" customFormat="1" ht="13" x14ac:dyDescent="0.3">
      <c r="A54" s="1">
        <v>11162</v>
      </c>
      <c r="B54" s="2" t="s">
        <v>1163</v>
      </c>
      <c r="C54" s="3" t="s">
        <v>1164</v>
      </c>
      <c r="D54" s="4">
        <v>37434</v>
      </c>
      <c r="E54" s="4">
        <v>51682</v>
      </c>
      <c r="F54" s="4">
        <v>49856</v>
      </c>
      <c r="G54" s="5">
        <v>27337.5</v>
      </c>
      <c r="H54" s="6" t="s">
        <v>25</v>
      </c>
      <c r="I54" s="2" t="s">
        <v>657</v>
      </c>
      <c r="J54" s="17" t="s">
        <v>16</v>
      </c>
      <c r="K54" s="18" t="s">
        <v>158</v>
      </c>
      <c r="L54" s="19"/>
      <c r="M54" s="19"/>
    </row>
    <row r="55" spans="1:13" s="18" customFormat="1" ht="13" x14ac:dyDescent="0.3">
      <c r="A55" s="1">
        <v>11616</v>
      </c>
      <c r="B55" s="2" t="s">
        <v>1159</v>
      </c>
      <c r="C55" s="3" t="s">
        <v>1160</v>
      </c>
      <c r="D55" s="4">
        <v>37062</v>
      </c>
      <c r="E55" s="4">
        <v>51652</v>
      </c>
      <c r="F55" s="4">
        <v>49826</v>
      </c>
      <c r="G55" s="5">
        <v>375</v>
      </c>
      <c r="H55" s="6" t="s">
        <v>83</v>
      </c>
      <c r="I55" s="2" t="s">
        <v>803</v>
      </c>
      <c r="J55" s="17" t="s">
        <v>16</v>
      </c>
      <c r="K55" s="18" t="s">
        <v>22</v>
      </c>
      <c r="L55" s="19"/>
      <c r="M55" s="19"/>
    </row>
    <row r="56" spans="1:13" s="18" customFormat="1" ht="13" x14ac:dyDescent="0.3">
      <c r="A56" s="1">
        <v>11685</v>
      </c>
      <c r="B56" s="2" t="s">
        <v>1134</v>
      </c>
      <c r="C56" s="3" t="s">
        <v>1135</v>
      </c>
      <c r="D56" s="4">
        <v>36867</v>
      </c>
      <c r="E56" s="4">
        <v>51470</v>
      </c>
      <c r="F56" s="4">
        <v>49643</v>
      </c>
      <c r="G56" s="5">
        <v>235</v>
      </c>
      <c r="H56" s="6" t="s">
        <v>301</v>
      </c>
      <c r="I56" s="2" t="s">
        <v>1136</v>
      </c>
      <c r="J56" s="17" t="s">
        <v>16</v>
      </c>
      <c r="K56" s="18" t="s">
        <v>158</v>
      </c>
      <c r="L56" s="19"/>
      <c r="M56" s="19"/>
    </row>
    <row r="57" spans="1:13" s="18" customFormat="1" ht="13" x14ac:dyDescent="0.3">
      <c r="A57" s="1">
        <v>12775</v>
      </c>
      <c r="B57" s="2" t="s">
        <v>1146</v>
      </c>
      <c r="C57" s="3" t="s">
        <v>1147</v>
      </c>
      <c r="D57" s="4">
        <v>40654</v>
      </c>
      <c r="E57" s="4">
        <v>51591</v>
      </c>
      <c r="F57" s="4">
        <v>49765</v>
      </c>
      <c r="G57" s="5">
        <v>4000</v>
      </c>
      <c r="H57" s="6" t="s">
        <v>1148</v>
      </c>
      <c r="I57" s="2" t="s">
        <v>1149</v>
      </c>
      <c r="J57" s="17" t="s">
        <v>16</v>
      </c>
      <c r="K57" s="18" t="s">
        <v>158</v>
      </c>
      <c r="L57" s="19"/>
      <c r="M57" s="19"/>
    </row>
    <row r="58" spans="1:13" s="18" customFormat="1" ht="13" x14ac:dyDescent="0.3">
      <c r="A58" s="11" t="s">
        <v>105</v>
      </c>
      <c r="B58" s="12">
        <f>SUBTOTAL(103,Table5525[Project Number])</f>
        <v>19</v>
      </c>
      <c r="C58" s="13"/>
      <c r="D58" s="11"/>
      <c r="E58" s="11"/>
      <c r="F58" s="16"/>
      <c r="G58" s="11"/>
      <c r="H58" s="11"/>
      <c r="I58" s="12"/>
      <c r="J58" s="14"/>
      <c r="K58" s="10"/>
    </row>
  </sheetData>
  <mergeCells count="2">
    <mergeCell ref="A1:K1"/>
    <mergeCell ref="A37:K37"/>
  </mergeCells>
  <pageMargins left="0.7" right="0.7" top="0.75" bottom="0.75" header="0.3" footer="0.3"/>
  <tableParts count="2">
    <tablePart r:id="rId1"/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74CC8-2DBB-4B8B-9682-79515F00CCE0}">
  <dimension ref="A1:M57"/>
  <sheetViews>
    <sheetView workbookViewId="0">
      <selection activeCell="A3" sqref="A3"/>
    </sheetView>
  </sheetViews>
  <sheetFormatPr defaultRowHeight="14.5" x14ac:dyDescent="0.35"/>
  <cols>
    <col min="1" max="1" width="18.7265625" bestFit="1" customWidth="1"/>
    <col min="2" max="2" width="26.453125" bestFit="1" customWidth="1"/>
    <col min="3" max="3" width="27.54296875" customWidth="1"/>
    <col min="4" max="4" width="14.08984375" bestFit="1" customWidth="1"/>
    <col min="5" max="5" width="18.453125" bestFit="1" customWidth="1"/>
    <col min="6" max="6" width="12.6328125" bestFit="1" customWidth="1"/>
    <col min="7" max="7" width="27" bestFit="1" customWidth="1"/>
    <col min="9" max="9" width="38.7265625" bestFit="1" customWidth="1"/>
    <col min="10" max="10" width="14.90625" bestFit="1" customWidth="1"/>
    <col min="11" max="11" width="16.54296875" bestFit="1" customWidth="1"/>
  </cols>
  <sheetData>
    <row r="1" spans="1:1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35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pans="1:11" s="18" customFormat="1" ht="13" x14ac:dyDescent="0.3">
      <c r="A3" s="1">
        <v>659</v>
      </c>
      <c r="B3" s="2" t="s">
        <v>1027</v>
      </c>
      <c r="C3" s="3" t="s">
        <v>1028</v>
      </c>
      <c r="D3" s="4">
        <v>39780</v>
      </c>
      <c r="E3" s="4">
        <v>50709</v>
      </c>
      <c r="F3" s="4">
        <v>49979</v>
      </c>
      <c r="G3" s="5">
        <v>15200</v>
      </c>
      <c r="H3" s="6" t="s">
        <v>43</v>
      </c>
      <c r="I3" s="2" t="s">
        <v>1029</v>
      </c>
      <c r="J3" s="17" t="s">
        <v>16</v>
      </c>
      <c r="K3" s="18" t="s">
        <v>45</v>
      </c>
    </row>
    <row r="4" spans="1:11" s="18" customFormat="1" ht="13" x14ac:dyDescent="0.3">
      <c r="A4" s="1">
        <v>1927</v>
      </c>
      <c r="B4" s="2" t="s">
        <v>1030</v>
      </c>
      <c r="C4" s="3" t="s">
        <v>107</v>
      </c>
      <c r="D4" s="4">
        <v>37943</v>
      </c>
      <c r="E4" s="4">
        <v>50709</v>
      </c>
      <c r="F4" s="4">
        <v>49979</v>
      </c>
      <c r="G4" s="5">
        <v>194210</v>
      </c>
      <c r="H4" s="6" t="s">
        <v>210</v>
      </c>
      <c r="I4" s="2" t="s">
        <v>1031</v>
      </c>
      <c r="J4" s="17" t="s">
        <v>16</v>
      </c>
      <c r="K4" s="18" t="s">
        <v>50</v>
      </c>
    </row>
    <row r="5" spans="1:11" s="18" customFormat="1" ht="13" x14ac:dyDescent="0.3">
      <c r="A5" s="1">
        <v>2404</v>
      </c>
      <c r="B5" s="2" t="s">
        <v>1032</v>
      </c>
      <c r="C5" s="3" t="s">
        <v>1033</v>
      </c>
      <c r="D5" s="4">
        <v>36140</v>
      </c>
      <c r="E5" s="4">
        <v>50739</v>
      </c>
      <c r="F5" s="4">
        <v>50009</v>
      </c>
      <c r="G5" s="5">
        <v>8050</v>
      </c>
      <c r="H5" s="6" t="s">
        <v>83</v>
      </c>
      <c r="I5" s="2" t="s">
        <v>1034</v>
      </c>
      <c r="J5" s="17" t="s">
        <v>16</v>
      </c>
      <c r="K5" s="18" t="s">
        <v>22</v>
      </c>
    </row>
    <row r="6" spans="1:11" s="18" customFormat="1" ht="13" x14ac:dyDescent="0.3">
      <c r="A6" s="1">
        <v>2899</v>
      </c>
      <c r="B6" s="2" t="s">
        <v>1035</v>
      </c>
      <c r="C6" s="3" t="s">
        <v>1036</v>
      </c>
      <c r="D6" s="4">
        <v>32492</v>
      </c>
      <c r="E6" s="4">
        <v>50739</v>
      </c>
      <c r="F6" s="4">
        <v>50009</v>
      </c>
      <c r="G6" s="5">
        <v>59448</v>
      </c>
      <c r="H6" s="6" t="s">
        <v>48</v>
      </c>
      <c r="I6" s="2" t="s">
        <v>1037</v>
      </c>
      <c r="J6" s="17" t="s">
        <v>16</v>
      </c>
      <c r="K6" s="18" t="s">
        <v>50</v>
      </c>
    </row>
    <row r="7" spans="1:11" s="18" customFormat="1" ht="13" x14ac:dyDescent="0.3">
      <c r="A7" s="1">
        <v>178</v>
      </c>
      <c r="B7" s="2" t="s">
        <v>1038</v>
      </c>
      <c r="C7" s="3" t="s">
        <v>1039</v>
      </c>
      <c r="D7" s="4">
        <v>39869</v>
      </c>
      <c r="E7" s="4">
        <v>50801</v>
      </c>
      <c r="F7" s="4">
        <v>50071</v>
      </c>
      <c r="G7" s="5">
        <v>11475</v>
      </c>
      <c r="H7" s="6" t="s">
        <v>14</v>
      </c>
      <c r="I7" s="2" t="s">
        <v>15</v>
      </c>
      <c r="J7" s="17" t="s">
        <v>16</v>
      </c>
      <c r="K7" s="18" t="s">
        <v>17</v>
      </c>
    </row>
    <row r="8" spans="1:11" s="18" customFormat="1" ht="13" x14ac:dyDescent="0.3">
      <c r="A8" s="1">
        <v>10505</v>
      </c>
      <c r="B8" s="2" t="s">
        <v>1040</v>
      </c>
      <c r="C8" s="3" t="s">
        <v>1041</v>
      </c>
      <c r="D8" s="4">
        <v>32562</v>
      </c>
      <c r="E8" s="4">
        <v>50801</v>
      </c>
      <c r="F8" s="4">
        <v>50071</v>
      </c>
      <c r="G8" s="5">
        <v>90</v>
      </c>
      <c r="H8" s="6" t="s">
        <v>14</v>
      </c>
      <c r="I8" s="2" t="s">
        <v>1042</v>
      </c>
      <c r="J8" s="17" t="s">
        <v>16</v>
      </c>
      <c r="K8" s="18" t="s">
        <v>17</v>
      </c>
    </row>
    <row r="9" spans="1:11" s="18" customFormat="1" ht="13" x14ac:dyDescent="0.3">
      <c r="A9" s="1">
        <v>11475</v>
      </c>
      <c r="B9" s="2" t="s">
        <v>1043</v>
      </c>
      <c r="C9" s="3" t="s">
        <v>65</v>
      </c>
      <c r="D9" s="4">
        <v>39869</v>
      </c>
      <c r="E9" s="4">
        <v>50801</v>
      </c>
      <c r="F9" s="4">
        <v>50071</v>
      </c>
      <c r="G9" s="5">
        <v>2251</v>
      </c>
      <c r="H9" s="6" t="s">
        <v>1044</v>
      </c>
      <c r="I9" s="2" t="s">
        <v>1045</v>
      </c>
      <c r="J9" s="17" t="s">
        <v>16</v>
      </c>
      <c r="K9" s="18" t="s">
        <v>30</v>
      </c>
    </row>
    <row r="10" spans="1:11" s="18" customFormat="1" ht="13" x14ac:dyDescent="0.3">
      <c r="A10" s="1">
        <v>11478</v>
      </c>
      <c r="B10" s="2" t="s">
        <v>1046</v>
      </c>
      <c r="C10" s="3" t="s">
        <v>65</v>
      </c>
      <c r="D10" s="4">
        <v>39870</v>
      </c>
      <c r="E10" s="4">
        <v>50801</v>
      </c>
      <c r="F10" s="4">
        <v>50071</v>
      </c>
      <c r="G10" s="5">
        <v>2200</v>
      </c>
      <c r="H10" s="6" t="s">
        <v>192</v>
      </c>
      <c r="I10" s="2" t="s">
        <v>1047</v>
      </c>
      <c r="J10" s="17" t="s">
        <v>16</v>
      </c>
      <c r="K10" s="18" t="s">
        <v>22</v>
      </c>
    </row>
    <row r="11" spans="1:11" s="18" customFormat="1" ht="13" x14ac:dyDescent="0.3">
      <c r="A11" s="1">
        <v>2237</v>
      </c>
      <c r="B11" s="2" t="s">
        <v>1048</v>
      </c>
      <c r="C11" s="3" t="s">
        <v>614</v>
      </c>
      <c r="D11" s="4">
        <v>39590</v>
      </c>
      <c r="E11" s="4">
        <v>50829</v>
      </c>
      <c r="F11" s="4">
        <v>50099</v>
      </c>
      <c r="G11" s="5">
        <v>16800</v>
      </c>
      <c r="H11" s="6" t="s">
        <v>43</v>
      </c>
      <c r="I11" s="2" t="s">
        <v>616</v>
      </c>
      <c r="J11" s="17" t="s">
        <v>16</v>
      </c>
      <c r="K11" s="18" t="s">
        <v>45</v>
      </c>
    </row>
    <row r="12" spans="1:11" s="18" customFormat="1" ht="13" x14ac:dyDescent="0.3">
      <c r="A12" s="1">
        <v>4656</v>
      </c>
      <c r="B12" s="2" t="s">
        <v>1049</v>
      </c>
      <c r="C12" s="3" t="s">
        <v>1050</v>
      </c>
      <c r="D12" s="4">
        <v>32594</v>
      </c>
      <c r="E12" s="4">
        <v>50829</v>
      </c>
      <c r="F12" s="4">
        <v>50099</v>
      </c>
      <c r="G12" s="5">
        <v>15000</v>
      </c>
      <c r="H12" s="6" t="s">
        <v>48</v>
      </c>
      <c r="I12" s="2" t="s">
        <v>1051</v>
      </c>
      <c r="J12" s="17" t="s">
        <v>16</v>
      </c>
      <c r="K12" s="18" t="s">
        <v>50</v>
      </c>
    </row>
    <row r="13" spans="1:11" s="18" customFormat="1" ht="13" x14ac:dyDescent="0.3">
      <c r="A13" s="1">
        <v>2210</v>
      </c>
      <c r="B13" s="2" t="s">
        <v>1052</v>
      </c>
      <c r="C13" s="3" t="s">
        <v>1053</v>
      </c>
      <c r="D13" s="4">
        <v>40162</v>
      </c>
      <c r="E13" s="4">
        <v>50860</v>
      </c>
      <c r="F13" s="4">
        <v>50130</v>
      </c>
      <c r="G13" s="5">
        <v>636000</v>
      </c>
      <c r="H13" s="6" t="s">
        <v>38</v>
      </c>
      <c r="I13" s="2" t="s">
        <v>1054</v>
      </c>
      <c r="J13" s="17" t="s">
        <v>1055</v>
      </c>
      <c r="K13" s="18" t="s">
        <v>30</v>
      </c>
    </row>
    <row r="14" spans="1:11" s="18" customFormat="1" ht="13" x14ac:dyDescent="0.3">
      <c r="A14" s="1">
        <v>9482</v>
      </c>
      <c r="B14" s="2" t="s">
        <v>1056</v>
      </c>
      <c r="C14" s="3" t="s">
        <v>1057</v>
      </c>
      <c r="D14" s="4">
        <v>32619</v>
      </c>
      <c r="E14" s="4">
        <v>50860</v>
      </c>
      <c r="F14" s="4">
        <v>50130</v>
      </c>
      <c r="G14" s="5">
        <v>500</v>
      </c>
      <c r="H14" s="6" t="s">
        <v>698</v>
      </c>
      <c r="I14" s="2" t="s">
        <v>1058</v>
      </c>
      <c r="J14" s="17" t="s">
        <v>16</v>
      </c>
      <c r="K14" s="18" t="s">
        <v>50</v>
      </c>
    </row>
    <row r="15" spans="1:11" s="18" customFormat="1" ht="13" x14ac:dyDescent="0.3">
      <c r="A15" s="1">
        <v>9967</v>
      </c>
      <c r="B15" s="2" t="s">
        <v>1059</v>
      </c>
      <c r="C15" s="3" t="s">
        <v>1060</v>
      </c>
      <c r="D15" s="4">
        <v>32653</v>
      </c>
      <c r="E15" s="4">
        <v>50890</v>
      </c>
      <c r="F15" s="4">
        <v>50160</v>
      </c>
      <c r="G15" s="5">
        <v>945</v>
      </c>
      <c r="H15" s="6" t="s">
        <v>48</v>
      </c>
      <c r="I15" s="2" t="s">
        <v>1061</v>
      </c>
      <c r="J15" s="17" t="s">
        <v>16</v>
      </c>
      <c r="K15" s="18" t="s">
        <v>50</v>
      </c>
    </row>
    <row r="16" spans="1:11" s="18" customFormat="1" ht="13" x14ac:dyDescent="0.3">
      <c r="A16" s="1">
        <v>7528</v>
      </c>
      <c r="B16" s="2" t="s">
        <v>1062</v>
      </c>
      <c r="C16" s="3" t="s">
        <v>1063</v>
      </c>
      <c r="D16" s="4">
        <v>39829</v>
      </c>
      <c r="E16" s="4">
        <v>50982</v>
      </c>
      <c r="F16" s="4">
        <v>50252</v>
      </c>
      <c r="G16" s="5">
        <v>1100</v>
      </c>
      <c r="H16" s="6" t="s">
        <v>1064</v>
      </c>
      <c r="I16" s="2" t="s">
        <v>121</v>
      </c>
      <c r="J16" s="17" t="s">
        <v>16</v>
      </c>
      <c r="K16" s="18" t="s">
        <v>35</v>
      </c>
    </row>
    <row r="17" spans="1:13" s="18" customFormat="1" ht="13" x14ac:dyDescent="0.3">
      <c r="A17" s="1">
        <v>2004</v>
      </c>
      <c r="B17" s="2" t="s">
        <v>1065</v>
      </c>
      <c r="C17" s="3" t="s">
        <v>123</v>
      </c>
      <c r="D17" s="4">
        <v>36392</v>
      </c>
      <c r="E17" s="4">
        <v>51013</v>
      </c>
      <c r="F17" s="4">
        <v>50283</v>
      </c>
      <c r="G17" s="5">
        <v>42705</v>
      </c>
      <c r="H17" s="6" t="s">
        <v>124</v>
      </c>
      <c r="I17" s="2" t="s">
        <v>121</v>
      </c>
      <c r="J17" s="17" t="s">
        <v>16</v>
      </c>
      <c r="K17" s="18" t="s">
        <v>35</v>
      </c>
    </row>
    <row r="18" spans="1:13" s="18" customFormat="1" ht="13" x14ac:dyDescent="0.3">
      <c r="A18" s="1">
        <v>5264</v>
      </c>
      <c r="B18" s="2" t="s">
        <v>1066</v>
      </c>
      <c r="C18" s="3" t="s">
        <v>1067</v>
      </c>
      <c r="D18" s="4">
        <v>32766</v>
      </c>
      <c r="E18" s="4">
        <v>51013</v>
      </c>
      <c r="F18" s="4">
        <v>50283</v>
      </c>
      <c r="G18" s="5">
        <v>12000</v>
      </c>
      <c r="H18" s="6" t="s">
        <v>210</v>
      </c>
      <c r="I18" s="2" t="s">
        <v>1068</v>
      </c>
      <c r="J18" s="17" t="s">
        <v>16</v>
      </c>
      <c r="K18" s="18" t="s">
        <v>50</v>
      </c>
    </row>
    <row r="19" spans="1:13" s="18" customFormat="1" ht="13" x14ac:dyDescent="0.3">
      <c r="A19" s="1">
        <v>6902</v>
      </c>
      <c r="B19" s="2" t="s">
        <v>1069</v>
      </c>
      <c r="C19" s="3" t="s">
        <v>989</v>
      </c>
      <c r="D19" s="4">
        <v>32778</v>
      </c>
      <c r="E19" s="4">
        <v>51013</v>
      </c>
      <c r="F19" s="4">
        <v>50283</v>
      </c>
      <c r="G19" s="5">
        <v>42696</v>
      </c>
      <c r="H19" s="6" t="s">
        <v>525</v>
      </c>
      <c r="I19" s="2" t="s">
        <v>526</v>
      </c>
      <c r="J19" s="17" t="s">
        <v>16</v>
      </c>
      <c r="K19" s="18" t="s">
        <v>30</v>
      </c>
    </row>
    <row r="20" spans="1:13" s="18" customFormat="1" ht="13" x14ac:dyDescent="0.3">
      <c r="A20" s="1">
        <v>6939</v>
      </c>
      <c r="B20" s="2" t="s">
        <v>1070</v>
      </c>
      <c r="C20" s="3" t="s">
        <v>989</v>
      </c>
      <c r="D20" s="4">
        <v>32778</v>
      </c>
      <c r="E20" s="4">
        <v>51013</v>
      </c>
      <c r="F20" s="4">
        <v>50283</v>
      </c>
      <c r="G20" s="5">
        <v>42000</v>
      </c>
      <c r="H20" s="6" t="s">
        <v>517</v>
      </c>
      <c r="I20" s="2" t="s">
        <v>526</v>
      </c>
      <c r="J20" s="17" t="s">
        <v>16</v>
      </c>
      <c r="K20" s="18" t="s">
        <v>30</v>
      </c>
    </row>
    <row r="21" spans="1:13" s="18" customFormat="1" ht="13" x14ac:dyDescent="0.3">
      <c r="A21" s="1">
        <v>7758</v>
      </c>
      <c r="B21" s="2" t="s">
        <v>1071</v>
      </c>
      <c r="C21" s="3" t="s">
        <v>123</v>
      </c>
      <c r="D21" s="4">
        <v>38944</v>
      </c>
      <c r="E21" s="4">
        <v>51013</v>
      </c>
      <c r="F21" s="4">
        <v>50283</v>
      </c>
      <c r="G21" s="5">
        <v>750</v>
      </c>
      <c r="H21" s="6" t="s">
        <v>124</v>
      </c>
      <c r="I21" s="2" t="s">
        <v>1072</v>
      </c>
      <c r="J21" s="17" t="s">
        <v>16</v>
      </c>
      <c r="K21" s="18" t="s">
        <v>35</v>
      </c>
    </row>
    <row r="22" spans="1:13" s="18" customFormat="1" ht="13" x14ac:dyDescent="0.3">
      <c r="A22" s="1">
        <v>11574</v>
      </c>
      <c r="B22" s="2" t="s">
        <v>1073</v>
      </c>
      <c r="C22" s="3" t="s">
        <v>1074</v>
      </c>
      <c r="D22" s="4">
        <v>36432</v>
      </c>
      <c r="E22" s="4">
        <v>51013</v>
      </c>
      <c r="F22" s="4">
        <v>50283</v>
      </c>
      <c r="G22" s="5">
        <v>800</v>
      </c>
      <c r="H22" s="6" t="s">
        <v>62</v>
      </c>
      <c r="I22" s="2" t="s">
        <v>1075</v>
      </c>
      <c r="J22" s="17" t="s">
        <v>16</v>
      </c>
      <c r="K22" s="18" t="s">
        <v>35</v>
      </c>
    </row>
    <row r="23" spans="1:13" x14ac:dyDescent="0.35">
      <c r="A23" s="11" t="s">
        <v>105</v>
      </c>
      <c r="B23" s="12">
        <f>SUBTOTAL(103,Table322026[Project Number])</f>
        <v>20</v>
      </c>
      <c r="C23" s="13"/>
      <c r="D23" s="11"/>
      <c r="E23" s="11"/>
      <c r="F23" s="11"/>
      <c r="G23" s="11"/>
      <c r="H23" s="11"/>
      <c r="I23" s="12"/>
      <c r="J23" s="14"/>
      <c r="K23" s="10"/>
    </row>
    <row r="26" spans="1:13" x14ac:dyDescent="0.35">
      <c r="A26" s="22" t="s">
        <v>153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3" x14ac:dyDescent="0.35">
      <c r="A27" s="7" t="s">
        <v>1</v>
      </c>
      <c r="B27" s="8" t="s">
        <v>2</v>
      </c>
      <c r="C27" s="9" t="s">
        <v>3</v>
      </c>
      <c r="D27" s="8" t="s">
        <v>4</v>
      </c>
      <c r="E27" s="8" t="s">
        <v>5</v>
      </c>
      <c r="F27" s="15" t="s">
        <v>152</v>
      </c>
      <c r="G27" s="9" t="s">
        <v>7</v>
      </c>
      <c r="H27" s="9" t="s">
        <v>8</v>
      </c>
      <c r="I27" s="9" t="s">
        <v>9</v>
      </c>
      <c r="J27" s="9" t="s">
        <v>10</v>
      </c>
      <c r="K27" s="9" t="s">
        <v>11</v>
      </c>
    </row>
    <row r="28" spans="1:13" s="18" customFormat="1" ht="13" x14ac:dyDescent="0.3">
      <c r="A28" s="1">
        <v>2385</v>
      </c>
      <c r="B28" s="2" t="s">
        <v>1173</v>
      </c>
      <c r="C28" s="3" t="s">
        <v>1174</v>
      </c>
      <c r="D28" s="4">
        <v>37216</v>
      </c>
      <c r="E28" s="4">
        <v>51805</v>
      </c>
      <c r="F28" s="4">
        <v>49979</v>
      </c>
      <c r="G28" s="5">
        <v>12100</v>
      </c>
      <c r="H28" s="6" t="s">
        <v>20</v>
      </c>
      <c r="I28" s="2" t="s">
        <v>1097</v>
      </c>
      <c r="J28" s="17" t="s">
        <v>16</v>
      </c>
      <c r="K28" s="18" t="s">
        <v>30</v>
      </c>
      <c r="L28" s="19"/>
      <c r="M28" s="19"/>
    </row>
    <row r="29" spans="1:13" s="18" customFormat="1" ht="13" x14ac:dyDescent="0.3">
      <c r="A29" s="1">
        <v>11428</v>
      </c>
      <c r="B29" s="2" t="s">
        <v>1175</v>
      </c>
      <c r="C29" s="3" t="s">
        <v>1176</v>
      </c>
      <c r="D29" s="4">
        <v>37224</v>
      </c>
      <c r="E29" s="4">
        <v>51805</v>
      </c>
      <c r="F29" s="4">
        <v>49979</v>
      </c>
      <c r="G29" s="5">
        <v>425</v>
      </c>
      <c r="H29" s="6" t="s">
        <v>83</v>
      </c>
      <c r="I29" s="2" t="s">
        <v>1118</v>
      </c>
      <c r="J29" s="17" t="s">
        <v>16</v>
      </c>
      <c r="K29" s="18" t="s">
        <v>22</v>
      </c>
      <c r="L29" s="19"/>
      <c r="M29" s="19"/>
    </row>
    <row r="30" spans="1:13" s="18" customFormat="1" ht="13" x14ac:dyDescent="0.3">
      <c r="A30" s="1">
        <v>739</v>
      </c>
      <c r="B30" s="2" t="s">
        <v>1177</v>
      </c>
      <c r="C30" s="3" t="s">
        <v>1053</v>
      </c>
      <c r="D30" s="4">
        <v>40904</v>
      </c>
      <c r="E30" s="4">
        <v>51835</v>
      </c>
      <c r="F30" s="4">
        <v>50009</v>
      </c>
      <c r="G30" s="5">
        <v>75000</v>
      </c>
      <c r="H30" s="6" t="s">
        <v>38</v>
      </c>
      <c r="I30" s="2" t="s">
        <v>1178</v>
      </c>
      <c r="J30" s="17" t="s">
        <v>16</v>
      </c>
      <c r="K30" s="18" t="s">
        <v>30</v>
      </c>
      <c r="L30" s="19"/>
      <c r="M30" s="19"/>
    </row>
    <row r="31" spans="1:13" s="18" customFormat="1" ht="13" x14ac:dyDescent="0.3">
      <c r="A31" s="1">
        <v>2594</v>
      </c>
      <c r="B31" s="2" t="s">
        <v>1179</v>
      </c>
      <c r="C31" s="3" t="s">
        <v>1180</v>
      </c>
      <c r="D31" s="4">
        <v>40647</v>
      </c>
      <c r="E31" s="4">
        <v>51835</v>
      </c>
      <c r="F31" s="4">
        <v>50009</v>
      </c>
      <c r="G31" s="5">
        <v>4500</v>
      </c>
      <c r="H31" s="6" t="s">
        <v>698</v>
      </c>
      <c r="I31" s="2" t="s">
        <v>1179</v>
      </c>
      <c r="J31" s="17" t="s">
        <v>16</v>
      </c>
      <c r="K31" s="18" t="s">
        <v>50</v>
      </c>
      <c r="L31" s="19"/>
      <c r="M31" s="19"/>
    </row>
    <row r="32" spans="1:13" s="18" customFormat="1" ht="13" x14ac:dyDescent="0.3">
      <c r="A32" s="1">
        <v>7321</v>
      </c>
      <c r="B32" s="2" t="s">
        <v>1181</v>
      </c>
      <c r="C32" s="3" t="s">
        <v>19</v>
      </c>
      <c r="D32" s="4">
        <v>38891</v>
      </c>
      <c r="E32" s="4">
        <v>51835</v>
      </c>
      <c r="F32" s="4">
        <v>50009</v>
      </c>
      <c r="G32" s="5">
        <v>1000</v>
      </c>
      <c r="H32" s="6" t="s">
        <v>20</v>
      </c>
      <c r="I32" s="2" t="s">
        <v>309</v>
      </c>
      <c r="J32" s="17" t="s">
        <v>16</v>
      </c>
      <c r="K32" s="18" t="s">
        <v>22</v>
      </c>
      <c r="L32" s="19"/>
      <c r="M32" s="19"/>
    </row>
    <row r="33" spans="1:13" s="18" customFormat="1" ht="13" x14ac:dyDescent="0.3">
      <c r="A33" s="1">
        <v>11730</v>
      </c>
      <c r="B33" s="2" t="s">
        <v>1182</v>
      </c>
      <c r="C33" s="3" t="s">
        <v>1183</v>
      </c>
      <c r="D33" s="4">
        <v>37229</v>
      </c>
      <c r="E33" s="4">
        <v>51835</v>
      </c>
      <c r="F33" s="4">
        <v>50009</v>
      </c>
      <c r="G33" s="5">
        <v>1100</v>
      </c>
      <c r="H33" s="6" t="s">
        <v>83</v>
      </c>
      <c r="I33" s="2" t="s">
        <v>21</v>
      </c>
      <c r="J33" s="17" t="s">
        <v>16</v>
      </c>
      <c r="K33" s="18" t="s">
        <v>22</v>
      </c>
      <c r="L33" s="19"/>
      <c r="M33" s="19"/>
    </row>
    <row r="34" spans="1:13" s="18" customFormat="1" ht="13" x14ac:dyDescent="0.3">
      <c r="A34" s="1">
        <v>12492</v>
      </c>
      <c r="B34" s="2" t="s">
        <v>1184</v>
      </c>
      <c r="C34" s="3" t="s">
        <v>1185</v>
      </c>
      <c r="D34" s="4">
        <v>40885</v>
      </c>
      <c r="E34" s="4">
        <v>51835</v>
      </c>
      <c r="F34" s="4">
        <v>50009</v>
      </c>
      <c r="G34" s="5">
        <v>1200</v>
      </c>
      <c r="H34" s="6" t="s">
        <v>43</v>
      </c>
      <c r="I34" s="2" t="s">
        <v>1186</v>
      </c>
      <c r="J34" s="17" t="s">
        <v>16</v>
      </c>
      <c r="K34" s="18" t="s">
        <v>45</v>
      </c>
      <c r="L34" s="19"/>
      <c r="M34" s="19"/>
    </row>
    <row r="35" spans="1:13" s="18" customFormat="1" ht="13" x14ac:dyDescent="0.3">
      <c r="A35" s="1">
        <v>2692</v>
      </c>
      <c r="B35" s="2" t="s">
        <v>1187</v>
      </c>
      <c r="C35" s="3" t="s">
        <v>96</v>
      </c>
      <c r="D35" s="4">
        <v>40947</v>
      </c>
      <c r="E35" s="4">
        <v>51897</v>
      </c>
      <c r="F35" s="4">
        <v>50071</v>
      </c>
      <c r="G35" s="5">
        <v>42000</v>
      </c>
      <c r="H35" s="6" t="s">
        <v>324</v>
      </c>
      <c r="I35" s="2" t="s">
        <v>1188</v>
      </c>
      <c r="J35" s="17" t="s">
        <v>16</v>
      </c>
      <c r="K35" s="18" t="s">
        <v>45</v>
      </c>
      <c r="L35" s="19"/>
      <c r="M35" s="19"/>
    </row>
    <row r="36" spans="1:13" s="18" customFormat="1" ht="13" x14ac:dyDescent="0.3">
      <c r="A36" s="1">
        <v>2479</v>
      </c>
      <c r="B36" s="2" t="s">
        <v>1189</v>
      </c>
      <c r="C36" s="3" t="s">
        <v>186</v>
      </c>
      <c r="D36" s="4">
        <v>41108</v>
      </c>
      <c r="E36" s="4">
        <v>51925</v>
      </c>
      <c r="F36" s="4">
        <v>50099</v>
      </c>
      <c r="G36" s="5"/>
      <c r="H36" s="6" t="s">
        <v>14</v>
      </c>
      <c r="I36" s="2" t="s">
        <v>126</v>
      </c>
      <c r="J36" s="17" t="s">
        <v>127</v>
      </c>
      <c r="K36" s="18" t="s">
        <v>17</v>
      </c>
      <c r="L36" s="19"/>
      <c r="M36" s="19"/>
    </row>
    <row r="37" spans="1:13" s="18" customFormat="1" ht="13" x14ac:dyDescent="0.3">
      <c r="A37" s="1">
        <v>3052</v>
      </c>
      <c r="B37" s="2" t="s">
        <v>1190</v>
      </c>
      <c r="C37" s="3" t="s">
        <v>1191</v>
      </c>
      <c r="D37" s="4">
        <v>37342</v>
      </c>
      <c r="E37" s="4">
        <v>51925</v>
      </c>
      <c r="F37" s="4">
        <v>50099</v>
      </c>
      <c r="G37" s="5">
        <v>920</v>
      </c>
      <c r="H37" s="6" t="s">
        <v>25</v>
      </c>
      <c r="I37" s="2" t="s">
        <v>21</v>
      </c>
      <c r="J37" s="17" t="s">
        <v>16</v>
      </c>
      <c r="K37" s="18" t="s">
        <v>158</v>
      </c>
      <c r="L37" s="19"/>
      <c r="M37" s="19"/>
    </row>
    <row r="38" spans="1:13" s="18" customFormat="1" ht="13" x14ac:dyDescent="0.3">
      <c r="A38" s="1">
        <v>11120</v>
      </c>
      <c r="B38" s="2" t="s">
        <v>1192</v>
      </c>
      <c r="C38" s="3" t="s">
        <v>1193</v>
      </c>
      <c r="D38" s="4">
        <v>37342</v>
      </c>
      <c r="E38" s="4">
        <v>51925</v>
      </c>
      <c r="F38" s="4">
        <v>50099</v>
      </c>
      <c r="G38" s="5">
        <v>350</v>
      </c>
      <c r="H38" s="6" t="s">
        <v>83</v>
      </c>
      <c r="I38" s="2" t="s">
        <v>1194</v>
      </c>
      <c r="J38" s="17" t="s">
        <v>16</v>
      </c>
      <c r="K38" s="18" t="s">
        <v>22</v>
      </c>
      <c r="L38" s="19"/>
      <c r="M38" s="19"/>
    </row>
    <row r="39" spans="1:13" s="18" customFormat="1" ht="13" x14ac:dyDescent="0.3">
      <c r="A39" s="1">
        <v>11300</v>
      </c>
      <c r="B39" s="2" t="s">
        <v>1195</v>
      </c>
      <c r="C39" s="3" t="s">
        <v>1193</v>
      </c>
      <c r="D39" s="4">
        <v>37342</v>
      </c>
      <c r="E39" s="4">
        <v>51925</v>
      </c>
      <c r="F39" s="4">
        <v>50099</v>
      </c>
      <c r="G39" s="5">
        <v>800</v>
      </c>
      <c r="H39" s="6" t="s">
        <v>83</v>
      </c>
      <c r="I39" s="2" t="s">
        <v>1194</v>
      </c>
      <c r="J39" s="17" t="s">
        <v>16</v>
      </c>
      <c r="K39" s="18" t="s">
        <v>22</v>
      </c>
      <c r="L39" s="19"/>
      <c r="M39" s="19"/>
    </row>
    <row r="40" spans="1:13" s="18" customFormat="1" ht="13" x14ac:dyDescent="0.3">
      <c r="A40" s="1">
        <v>11516</v>
      </c>
      <c r="B40" s="2" t="s">
        <v>1196</v>
      </c>
      <c r="C40" s="3" t="s">
        <v>1193</v>
      </c>
      <c r="D40" s="4">
        <v>37342</v>
      </c>
      <c r="E40" s="4">
        <v>51925</v>
      </c>
      <c r="F40" s="4">
        <v>50099</v>
      </c>
      <c r="G40" s="5">
        <v>600</v>
      </c>
      <c r="H40" s="6" t="s">
        <v>83</v>
      </c>
      <c r="I40" s="2" t="s">
        <v>1194</v>
      </c>
      <c r="J40" s="17" t="s">
        <v>16</v>
      </c>
      <c r="K40" s="18" t="s">
        <v>22</v>
      </c>
      <c r="L40" s="19"/>
      <c r="M40" s="19"/>
    </row>
    <row r="41" spans="1:13" s="18" customFormat="1" ht="13" x14ac:dyDescent="0.3">
      <c r="A41" s="1">
        <v>2077</v>
      </c>
      <c r="B41" s="2" t="s">
        <v>1197</v>
      </c>
      <c r="C41" s="3" t="s">
        <v>887</v>
      </c>
      <c r="D41" s="4">
        <v>37354</v>
      </c>
      <c r="E41" s="4">
        <v>51956</v>
      </c>
      <c r="F41" s="4">
        <v>50130</v>
      </c>
      <c r="G41" s="5">
        <v>337860</v>
      </c>
      <c r="H41" s="6" t="s">
        <v>1064</v>
      </c>
      <c r="I41" s="2" t="s">
        <v>121</v>
      </c>
      <c r="J41" s="17" t="s">
        <v>16</v>
      </c>
      <c r="K41" s="18" t="s">
        <v>35</v>
      </c>
      <c r="L41" s="19"/>
      <c r="M41" s="19"/>
    </row>
    <row r="42" spans="1:13" s="18" customFormat="1" ht="13" x14ac:dyDescent="0.3">
      <c r="A42" s="1">
        <v>2631</v>
      </c>
      <c r="B42" s="2" t="s">
        <v>1198</v>
      </c>
      <c r="C42" s="3" t="s">
        <v>1199</v>
      </c>
      <c r="D42" s="4">
        <v>37376</v>
      </c>
      <c r="E42" s="4">
        <v>51956</v>
      </c>
      <c r="F42" s="4">
        <v>50130</v>
      </c>
      <c r="G42" s="5">
        <v>2700</v>
      </c>
      <c r="H42" s="6" t="s">
        <v>124</v>
      </c>
      <c r="I42" s="2" t="s">
        <v>579</v>
      </c>
      <c r="J42" s="17" t="s">
        <v>16</v>
      </c>
      <c r="K42" s="18" t="s">
        <v>35</v>
      </c>
      <c r="L42" s="19"/>
      <c r="M42" s="19"/>
    </row>
    <row r="43" spans="1:13" s="18" customFormat="1" ht="13" x14ac:dyDescent="0.3">
      <c r="A43" s="1">
        <v>1895</v>
      </c>
      <c r="B43" s="2" t="s">
        <v>1200</v>
      </c>
      <c r="C43" s="3" t="s">
        <v>1201</v>
      </c>
      <c r="D43" s="4">
        <v>37406</v>
      </c>
      <c r="E43" s="4">
        <v>51986</v>
      </c>
      <c r="F43" s="4">
        <v>50160</v>
      </c>
      <c r="G43" s="5">
        <v>10600</v>
      </c>
      <c r="H43" s="6" t="s">
        <v>97</v>
      </c>
      <c r="I43" s="2" t="s">
        <v>1202</v>
      </c>
      <c r="J43" s="17" t="s">
        <v>16</v>
      </c>
      <c r="K43" s="18" t="s">
        <v>45</v>
      </c>
      <c r="L43" s="19"/>
      <c r="M43" s="19"/>
    </row>
    <row r="44" spans="1:13" s="18" customFormat="1" ht="13" x14ac:dyDescent="0.3">
      <c r="A44" s="1">
        <v>10359</v>
      </c>
      <c r="B44" s="2" t="s">
        <v>1203</v>
      </c>
      <c r="C44" s="3" t="s">
        <v>1204</v>
      </c>
      <c r="D44" s="4">
        <v>33729</v>
      </c>
      <c r="E44" s="4">
        <v>51986</v>
      </c>
      <c r="F44" s="4">
        <v>50160</v>
      </c>
      <c r="G44" s="5">
        <v>7500</v>
      </c>
      <c r="H44" s="6" t="s">
        <v>57</v>
      </c>
      <c r="I44" s="2" t="s">
        <v>1203</v>
      </c>
      <c r="J44" s="17" t="s">
        <v>16</v>
      </c>
      <c r="K44" s="18" t="s">
        <v>50</v>
      </c>
      <c r="L44" s="19"/>
      <c r="M44" s="19"/>
    </row>
    <row r="45" spans="1:13" s="18" customFormat="1" ht="13" x14ac:dyDescent="0.3">
      <c r="A45" s="1">
        <v>10552</v>
      </c>
      <c r="B45" s="2" t="s">
        <v>1205</v>
      </c>
      <c r="C45" s="3" t="s">
        <v>1206</v>
      </c>
      <c r="D45" s="4">
        <v>33828</v>
      </c>
      <c r="E45" s="4">
        <v>52078</v>
      </c>
      <c r="F45" s="4">
        <v>50252</v>
      </c>
      <c r="G45" s="5">
        <v>1500</v>
      </c>
      <c r="H45" s="6" t="s">
        <v>48</v>
      </c>
      <c r="I45" s="2" t="s">
        <v>917</v>
      </c>
      <c r="J45" s="17" t="s">
        <v>16</v>
      </c>
      <c r="K45" s="18" t="s">
        <v>50</v>
      </c>
      <c r="L45" s="19"/>
      <c r="M45" s="19"/>
    </row>
    <row r="46" spans="1:13" s="18" customFormat="1" ht="13" x14ac:dyDescent="0.3">
      <c r="A46" s="1">
        <v>503</v>
      </c>
      <c r="B46" s="2" t="s">
        <v>1207</v>
      </c>
      <c r="C46" s="3" t="s">
        <v>106</v>
      </c>
      <c r="D46" s="4">
        <v>41180</v>
      </c>
      <c r="E46" s="4">
        <v>52109</v>
      </c>
      <c r="F46" s="4">
        <v>50283</v>
      </c>
      <c r="G46" s="5">
        <v>25000</v>
      </c>
      <c r="H46" s="6" t="s">
        <v>48</v>
      </c>
      <c r="I46" s="2" t="s">
        <v>202</v>
      </c>
      <c r="J46" s="17" t="s">
        <v>16</v>
      </c>
      <c r="K46" s="18" t="s">
        <v>50</v>
      </c>
      <c r="L46" s="19"/>
      <c r="M46" s="19"/>
    </row>
    <row r="47" spans="1:13" s="18" customFormat="1" ht="13" x14ac:dyDescent="0.3">
      <c r="A47" s="1">
        <v>2047</v>
      </c>
      <c r="B47" s="2" t="s">
        <v>1208</v>
      </c>
      <c r="C47" s="3" t="s">
        <v>19</v>
      </c>
      <c r="D47" s="4">
        <v>37524</v>
      </c>
      <c r="E47" s="4">
        <v>52109</v>
      </c>
      <c r="F47" s="4">
        <v>50283</v>
      </c>
      <c r="G47" s="5">
        <v>30000</v>
      </c>
      <c r="H47" s="6" t="s">
        <v>20</v>
      </c>
      <c r="I47" s="2" t="s">
        <v>1209</v>
      </c>
      <c r="J47" s="17" t="s">
        <v>16</v>
      </c>
      <c r="K47" s="18" t="s">
        <v>30</v>
      </c>
      <c r="L47" s="19"/>
      <c r="M47" s="19"/>
    </row>
    <row r="48" spans="1:13" s="18" customFormat="1" ht="13" x14ac:dyDescent="0.3">
      <c r="A48" s="1">
        <v>2318</v>
      </c>
      <c r="B48" s="2" t="s">
        <v>1210</v>
      </c>
      <c r="C48" s="3" t="s">
        <v>19</v>
      </c>
      <c r="D48" s="4">
        <v>37524</v>
      </c>
      <c r="E48" s="4">
        <v>52109</v>
      </c>
      <c r="F48" s="4">
        <v>50283</v>
      </c>
      <c r="G48" s="5">
        <v>20000</v>
      </c>
      <c r="H48" s="6" t="s">
        <v>20</v>
      </c>
      <c r="I48" s="2" t="s">
        <v>1209</v>
      </c>
      <c r="J48" s="17" t="s">
        <v>16</v>
      </c>
      <c r="K48" s="18" t="s">
        <v>30</v>
      </c>
      <c r="L48" s="19"/>
      <c r="M48" s="19"/>
    </row>
    <row r="49" spans="1:13" s="18" customFormat="1" ht="13" x14ac:dyDescent="0.3">
      <c r="A49" s="1">
        <v>2482</v>
      </c>
      <c r="B49" s="2" t="s">
        <v>1097</v>
      </c>
      <c r="C49" s="3" t="s">
        <v>19</v>
      </c>
      <c r="D49" s="4">
        <v>37524</v>
      </c>
      <c r="E49" s="4">
        <v>52109</v>
      </c>
      <c r="F49" s="4">
        <v>50283</v>
      </c>
      <c r="G49" s="5">
        <v>81600</v>
      </c>
      <c r="H49" s="6" t="s">
        <v>20</v>
      </c>
      <c r="I49" s="2" t="s">
        <v>1097</v>
      </c>
      <c r="J49" s="17" t="s">
        <v>16</v>
      </c>
      <c r="K49" s="18" t="s">
        <v>30</v>
      </c>
      <c r="L49" s="19"/>
      <c r="M49" s="19"/>
    </row>
    <row r="50" spans="1:13" s="18" customFormat="1" ht="13" x14ac:dyDescent="0.3">
      <c r="A50" s="1">
        <v>2554</v>
      </c>
      <c r="B50" s="2" t="s">
        <v>1211</v>
      </c>
      <c r="C50" s="3" t="s">
        <v>19</v>
      </c>
      <c r="D50" s="4">
        <v>37524</v>
      </c>
      <c r="E50" s="4">
        <v>52109</v>
      </c>
      <c r="F50" s="4">
        <v>50283</v>
      </c>
      <c r="G50" s="5">
        <v>6000</v>
      </c>
      <c r="H50" s="6" t="s">
        <v>20</v>
      </c>
      <c r="I50" s="2" t="s">
        <v>1097</v>
      </c>
      <c r="J50" s="17" t="s">
        <v>16</v>
      </c>
      <c r="K50" s="18" t="s">
        <v>30</v>
      </c>
      <c r="L50" s="19"/>
      <c r="M50" s="19"/>
    </row>
    <row r="51" spans="1:13" s="18" customFormat="1" ht="13" x14ac:dyDescent="0.3">
      <c r="A51" s="1">
        <v>2641</v>
      </c>
      <c r="B51" s="2" t="s">
        <v>1212</v>
      </c>
      <c r="C51" s="3" t="s">
        <v>19</v>
      </c>
      <c r="D51" s="4">
        <v>33876</v>
      </c>
      <c r="E51" s="4">
        <v>52109</v>
      </c>
      <c r="F51" s="4">
        <v>50283</v>
      </c>
      <c r="G51" s="5"/>
      <c r="H51" s="6" t="s">
        <v>20</v>
      </c>
      <c r="I51" s="2" t="s">
        <v>126</v>
      </c>
      <c r="J51" s="17" t="s">
        <v>127</v>
      </c>
      <c r="K51" s="18" t="s">
        <v>30</v>
      </c>
      <c r="L51" s="19"/>
      <c r="M51" s="19"/>
    </row>
    <row r="52" spans="1:13" s="18" customFormat="1" ht="13" x14ac:dyDescent="0.3">
      <c r="A52" s="1">
        <v>10461</v>
      </c>
      <c r="B52" s="2" t="s">
        <v>1213</v>
      </c>
      <c r="C52" s="3" t="s">
        <v>19</v>
      </c>
      <c r="D52" s="4">
        <v>37526</v>
      </c>
      <c r="E52" s="4">
        <v>52109</v>
      </c>
      <c r="F52" s="4">
        <v>50283</v>
      </c>
      <c r="G52" s="5">
        <v>6800</v>
      </c>
      <c r="H52" s="6" t="s">
        <v>20</v>
      </c>
      <c r="I52" s="2" t="s">
        <v>1214</v>
      </c>
      <c r="J52" s="17" t="s">
        <v>16</v>
      </c>
      <c r="K52" s="18" t="s">
        <v>22</v>
      </c>
      <c r="L52" s="19"/>
      <c r="M52" s="19"/>
    </row>
    <row r="53" spans="1:13" s="18" customFormat="1" ht="13" x14ac:dyDescent="0.3">
      <c r="A53" s="1">
        <v>12252</v>
      </c>
      <c r="B53" s="2" t="s">
        <v>1215</v>
      </c>
      <c r="C53" s="3" t="s">
        <v>1216</v>
      </c>
      <c r="D53" s="4">
        <v>37524</v>
      </c>
      <c r="E53" s="4">
        <v>52109</v>
      </c>
      <c r="F53" s="4">
        <v>50283</v>
      </c>
      <c r="G53" s="5"/>
      <c r="H53" s="6" t="s">
        <v>20</v>
      </c>
      <c r="I53" s="2" t="s">
        <v>1209</v>
      </c>
      <c r="J53" s="17" t="s">
        <v>463</v>
      </c>
      <c r="K53" s="18" t="s">
        <v>30</v>
      </c>
      <c r="L53" s="19"/>
      <c r="M53" s="19"/>
    </row>
    <row r="54" spans="1:13" s="18" customFormat="1" ht="13" x14ac:dyDescent="0.3">
      <c r="A54" s="1">
        <v>10813</v>
      </c>
      <c r="B54" s="2" t="s">
        <v>1217</v>
      </c>
      <c r="C54" s="3" t="s">
        <v>1218</v>
      </c>
      <c r="D54" s="4">
        <v>33872</v>
      </c>
      <c r="E54" s="4">
        <v>52110</v>
      </c>
      <c r="F54" s="4">
        <v>50284</v>
      </c>
      <c r="G54" s="5">
        <v>80000</v>
      </c>
      <c r="H54" s="6" t="s">
        <v>517</v>
      </c>
      <c r="I54" s="2" t="s">
        <v>1219</v>
      </c>
      <c r="J54" s="17" t="s">
        <v>16</v>
      </c>
      <c r="K54" s="18" t="s">
        <v>30</v>
      </c>
      <c r="L54" s="19"/>
      <c r="M54" s="19"/>
    </row>
    <row r="55" spans="1:13" s="18" customFormat="1" ht="13" x14ac:dyDescent="0.3">
      <c r="A55" s="1">
        <v>2589</v>
      </c>
      <c r="B55" s="2" t="s">
        <v>1220</v>
      </c>
      <c r="C55" s="3" t="s">
        <v>1221</v>
      </c>
      <c r="D55" s="4">
        <v>37533</v>
      </c>
      <c r="E55" s="4">
        <v>52139</v>
      </c>
      <c r="F55" s="4">
        <v>50313</v>
      </c>
      <c r="G55" s="5">
        <v>3900</v>
      </c>
      <c r="H55" s="6" t="s">
        <v>83</v>
      </c>
      <c r="I55" s="2" t="s">
        <v>758</v>
      </c>
      <c r="J55" s="17" t="s">
        <v>16</v>
      </c>
      <c r="K55" s="18" t="s">
        <v>22</v>
      </c>
      <c r="L55" s="19"/>
      <c r="M55" s="19"/>
    </row>
    <row r="56" spans="1:13" s="18" customFormat="1" ht="13" x14ac:dyDescent="0.3">
      <c r="A56" s="1">
        <v>10855</v>
      </c>
      <c r="B56" s="2" t="s">
        <v>758</v>
      </c>
      <c r="C56" s="3" t="s">
        <v>677</v>
      </c>
      <c r="D56" s="4">
        <v>37533</v>
      </c>
      <c r="E56" s="4">
        <v>52139</v>
      </c>
      <c r="F56" s="4">
        <v>50313</v>
      </c>
      <c r="G56" s="5">
        <v>11200</v>
      </c>
      <c r="H56" s="6" t="s">
        <v>83</v>
      </c>
      <c r="I56" s="2" t="s">
        <v>758</v>
      </c>
      <c r="J56" s="17" t="s">
        <v>16</v>
      </c>
      <c r="K56" s="18" t="s">
        <v>22</v>
      </c>
      <c r="L56" s="19"/>
      <c r="M56" s="19"/>
    </row>
    <row r="57" spans="1:13" s="18" customFormat="1" ht="13" x14ac:dyDescent="0.3">
      <c r="A57" s="11" t="s">
        <v>105</v>
      </c>
      <c r="B57" s="12">
        <f>SUBTOTAL(103,Table5527[Project Number])</f>
        <v>29</v>
      </c>
      <c r="C57" s="13"/>
      <c r="D57" s="11"/>
      <c r="E57" s="11"/>
      <c r="F57" s="16"/>
      <c r="G57" s="11"/>
      <c r="H57" s="11"/>
      <c r="I57" s="12"/>
      <c r="J57" s="14"/>
      <c r="K57" s="10"/>
    </row>
  </sheetData>
  <mergeCells count="2">
    <mergeCell ref="A1:K1"/>
    <mergeCell ref="A26:K26"/>
  </mergeCells>
  <pageMargins left="0.7" right="0.7" top="0.75" bottom="0.75" header="0.3" footer="0.3"/>
  <tableParts count="2">
    <tablePart r:id="rId1"/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93F38-F0E4-4113-9AC0-B201C56188BA}">
  <dimension ref="A1:M57"/>
  <sheetViews>
    <sheetView workbookViewId="0">
      <selection activeCell="E21" sqref="E21"/>
    </sheetView>
  </sheetViews>
  <sheetFormatPr defaultRowHeight="14.5" x14ac:dyDescent="0.35"/>
  <cols>
    <col min="1" max="1" width="18.7265625" bestFit="1" customWidth="1"/>
    <col min="2" max="2" width="26.453125" bestFit="1" customWidth="1"/>
    <col min="3" max="3" width="27.54296875" customWidth="1"/>
    <col min="4" max="4" width="14.08984375" bestFit="1" customWidth="1"/>
    <col min="5" max="5" width="18.453125" bestFit="1" customWidth="1"/>
    <col min="6" max="6" width="12.6328125" bestFit="1" customWidth="1"/>
    <col min="7" max="7" width="27" bestFit="1" customWidth="1"/>
    <col min="9" max="9" width="38.7265625" bestFit="1" customWidth="1"/>
    <col min="10" max="10" width="14.90625" bestFit="1" customWidth="1"/>
    <col min="11" max="11" width="16.54296875" bestFit="1" customWidth="1"/>
  </cols>
  <sheetData>
    <row r="1" spans="1:1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35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pans="1:11" s="18" customFormat="1" ht="13" x14ac:dyDescent="0.3">
      <c r="A3" s="1">
        <v>1218</v>
      </c>
      <c r="B3" s="2" t="s">
        <v>1029</v>
      </c>
      <c r="C3" s="3" t="s">
        <v>614</v>
      </c>
      <c r="D3" s="4">
        <v>36433</v>
      </c>
      <c r="E3" s="4">
        <v>51074</v>
      </c>
      <c r="F3" s="4">
        <v>50344</v>
      </c>
      <c r="G3" s="5">
        <v>5400</v>
      </c>
      <c r="H3" s="6" t="s">
        <v>43</v>
      </c>
      <c r="I3" s="2" t="s">
        <v>1029</v>
      </c>
      <c r="J3" s="17" t="s">
        <v>16</v>
      </c>
      <c r="K3" s="18" t="s">
        <v>45</v>
      </c>
    </row>
    <row r="4" spans="1:11" s="18" customFormat="1" ht="13" x14ac:dyDescent="0.3">
      <c r="A4" s="1">
        <v>2017</v>
      </c>
      <c r="B4" s="2" t="s">
        <v>1076</v>
      </c>
      <c r="C4" s="3" t="s">
        <v>13</v>
      </c>
      <c r="D4" s="4">
        <v>37959</v>
      </c>
      <c r="E4" s="4">
        <v>51104</v>
      </c>
      <c r="F4" s="4">
        <v>50374</v>
      </c>
      <c r="G4" s="5">
        <v>98822</v>
      </c>
      <c r="H4" s="6" t="s">
        <v>14</v>
      </c>
      <c r="I4" s="2" t="s">
        <v>366</v>
      </c>
      <c r="J4" s="17" t="s">
        <v>16</v>
      </c>
      <c r="K4" s="18" t="s">
        <v>17</v>
      </c>
    </row>
    <row r="5" spans="1:11" s="18" customFormat="1" ht="13" x14ac:dyDescent="0.3">
      <c r="A5" s="1">
        <v>10468</v>
      </c>
      <c r="B5" s="2" t="s">
        <v>1077</v>
      </c>
      <c r="C5" s="3" t="s">
        <v>1078</v>
      </c>
      <c r="D5" s="4">
        <v>32843</v>
      </c>
      <c r="E5" s="4">
        <v>51104</v>
      </c>
      <c r="F5" s="4">
        <v>50374</v>
      </c>
      <c r="G5" s="5">
        <v>1650</v>
      </c>
      <c r="H5" s="6" t="s">
        <v>48</v>
      </c>
      <c r="I5" s="2" t="s">
        <v>847</v>
      </c>
      <c r="J5" s="17" t="s">
        <v>16</v>
      </c>
      <c r="K5" s="18" t="s">
        <v>50</v>
      </c>
    </row>
    <row r="6" spans="1:11" s="18" customFormat="1" ht="13" x14ac:dyDescent="0.3">
      <c r="A6" s="1">
        <v>10773</v>
      </c>
      <c r="B6" s="2" t="s">
        <v>1079</v>
      </c>
      <c r="C6" s="3" t="s">
        <v>1080</v>
      </c>
      <c r="D6" s="4">
        <v>32904</v>
      </c>
      <c r="E6" s="4">
        <v>51135</v>
      </c>
      <c r="F6" s="4">
        <v>50405</v>
      </c>
      <c r="G6" s="5">
        <v>80</v>
      </c>
      <c r="H6" s="6" t="s">
        <v>108</v>
      </c>
      <c r="I6" s="2" t="s">
        <v>1081</v>
      </c>
      <c r="J6" s="17" t="s">
        <v>16</v>
      </c>
      <c r="K6" s="18" t="s">
        <v>50</v>
      </c>
    </row>
    <row r="7" spans="1:11" s="18" customFormat="1" ht="13" x14ac:dyDescent="0.3">
      <c r="A7" s="1">
        <v>2165</v>
      </c>
      <c r="B7" s="2" t="s">
        <v>1082</v>
      </c>
      <c r="C7" s="3" t="s">
        <v>495</v>
      </c>
      <c r="D7" s="4">
        <v>40268</v>
      </c>
      <c r="E7" s="4">
        <v>51194</v>
      </c>
      <c r="F7" s="4">
        <v>50464</v>
      </c>
      <c r="G7" s="5">
        <v>209948</v>
      </c>
      <c r="H7" s="6" t="s">
        <v>496</v>
      </c>
      <c r="I7" s="2" t="s">
        <v>1083</v>
      </c>
      <c r="J7" s="17" t="s">
        <v>16</v>
      </c>
      <c r="K7" s="18" t="s">
        <v>45</v>
      </c>
    </row>
    <row r="8" spans="1:11" s="18" customFormat="1" ht="13" x14ac:dyDescent="0.3">
      <c r="A8" s="1">
        <v>2496</v>
      </c>
      <c r="B8" s="2" t="s">
        <v>1084</v>
      </c>
      <c r="C8" s="3" t="s">
        <v>1067</v>
      </c>
      <c r="D8" s="4">
        <v>35513</v>
      </c>
      <c r="E8" s="4">
        <v>51226</v>
      </c>
      <c r="F8" s="4">
        <v>50495</v>
      </c>
      <c r="G8" s="5">
        <v>23900</v>
      </c>
      <c r="H8" s="6" t="s">
        <v>210</v>
      </c>
      <c r="I8" s="2" t="s">
        <v>1085</v>
      </c>
      <c r="J8" s="17" t="s">
        <v>16</v>
      </c>
      <c r="K8" s="18" t="s">
        <v>50</v>
      </c>
    </row>
    <row r="9" spans="1:11" s="18" customFormat="1" ht="13" x14ac:dyDescent="0.3">
      <c r="A9" s="1">
        <v>2620</v>
      </c>
      <c r="B9" s="2" t="s">
        <v>1086</v>
      </c>
      <c r="C9" s="3" t="s">
        <v>1087</v>
      </c>
      <c r="D9" s="4">
        <v>36433</v>
      </c>
      <c r="E9" s="4">
        <v>51226</v>
      </c>
      <c r="F9" s="4">
        <v>50495</v>
      </c>
      <c r="G9" s="5">
        <v>17124</v>
      </c>
      <c r="H9" s="6" t="s">
        <v>97</v>
      </c>
      <c r="I9" s="2" t="s">
        <v>778</v>
      </c>
      <c r="J9" s="17" t="s">
        <v>16</v>
      </c>
      <c r="K9" s="18" t="s">
        <v>45</v>
      </c>
    </row>
    <row r="10" spans="1:11" s="18" customFormat="1" ht="13" x14ac:dyDescent="0.3">
      <c r="A10" s="1">
        <v>785</v>
      </c>
      <c r="B10" s="2" t="s">
        <v>1088</v>
      </c>
      <c r="C10" s="3" t="s">
        <v>531</v>
      </c>
      <c r="D10" s="4">
        <v>40193</v>
      </c>
      <c r="E10" s="4">
        <v>51236</v>
      </c>
      <c r="F10" s="4">
        <v>50505</v>
      </c>
      <c r="G10" s="5">
        <v>2550</v>
      </c>
      <c r="H10" s="6" t="s">
        <v>83</v>
      </c>
      <c r="I10" s="2" t="s">
        <v>724</v>
      </c>
      <c r="J10" s="17" t="s">
        <v>16</v>
      </c>
      <c r="K10" s="18" t="s">
        <v>22</v>
      </c>
    </row>
    <row r="11" spans="1:11" s="18" customFormat="1" ht="13" x14ac:dyDescent="0.3">
      <c r="A11" s="1">
        <v>733</v>
      </c>
      <c r="B11" s="2" t="s">
        <v>1089</v>
      </c>
      <c r="C11" s="3" t="s">
        <v>1090</v>
      </c>
      <c r="D11" s="4">
        <v>40058</v>
      </c>
      <c r="E11" s="4">
        <v>51238</v>
      </c>
      <c r="F11" s="4">
        <v>50507</v>
      </c>
      <c r="G11" s="5">
        <v>632</v>
      </c>
      <c r="H11" s="6" t="s">
        <v>76</v>
      </c>
      <c r="I11" s="2" t="s">
        <v>1091</v>
      </c>
      <c r="J11" s="17" t="s">
        <v>16</v>
      </c>
      <c r="K11" s="18" t="s">
        <v>17</v>
      </c>
    </row>
    <row r="12" spans="1:11" s="18" customFormat="1" ht="13" x14ac:dyDescent="0.3">
      <c r="A12" s="1">
        <v>2487</v>
      </c>
      <c r="B12" s="2" t="s">
        <v>1092</v>
      </c>
      <c r="C12" s="3" t="s">
        <v>1093</v>
      </c>
      <c r="D12" s="4">
        <v>36647</v>
      </c>
      <c r="E12" s="4">
        <v>51256</v>
      </c>
      <c r="F12" s="4">
        <v>50525</v>
      </c>
      <c r="G12" s="5">
        <v>830</v>
      </c>
      <c r="H12" s="6" t="s">
        <v>20</v>
      </c>
      <c r="I12" s="2" t="s">
        <v>1094</v>
      </c>
      <c r="J12" s="17" t="s">
        <v>16</v>
      </c>
      <c r="K12" s="18" t="s">
        <v>30</v>
      </c>
    </row>
    <row r="13" spans="1:11" s="18" customFormat="1" ht="13" x14ac:dyDescent="0.3">
      <c r="A13" s="1">
        <v>2609</v>
      </c>
      <c r="B13" s="2" t="s">
        <v>1095</v>
      </c>
      <c r="C13" s="3" t="s">
        <v>1096</v>
      </c>
      <c r="D13" s="4">
        <v>36643</v>
      </c>
      <c r="E13" s="4">
        <v>51256</v>
      </c>
      <c r="F13" s="4">
        <v>50525</v>
      </c>
      <c r="G13" s="5">
        <v>58800</v>
      </c>
      <c r="H13" s="6" t="s">
        <v>20</v>
      </c>
      <c r="I13" s="2" t="s">
        <v>1097</v>
      </c>
      <c r="J13" s="17" t="s">
        <v>16</v>
      </c>
      <c r="K13" s="18" t="s">
        <v>30</v>
      </c>
    </row>
    <row r="14" spans="1:11" s="18" customFormat="1" ht="13" x14ac:dyDescent="0.3">
      <c r="A14" s="1">
        <v>2281</v>
      </c>
      <c r="B14" s="2" t="s">
        <v>1098</v>
      </c>
      <c r="C14" s="3" t="s">
        <v>186</v>
      </c>
      <c r="D14" s="4">
        <v>40339</v>
      </c>
      <c r="E14" s="4">
        <v>51287</v>
      </c>
      <c r="F14" s="4">
        <v>50556</v>
      </c>
      <c r="G14" s="5"/>
      <c r="H14" s="6" t="s">
        <v>14</v>
      </c>
      <c r="I14" s="2" t="s">
        <v>1099</v>
      </c>
      <c r="J14" s="17" t="s">
        <v>127</v>
      </c>
      <c r="K14" s="18" t="s">
        <v>17</v>
      </c>
    </row>
    <row r="15" spans="1:11" s="18" customFormat="1" ht="13" x14ac:dyDescent="0.3">
      <c r="A15" s="1">
        <v>4851</v>
      </c>
      <c r="B15" s="2" t="s">
        <v>1100</v>
      </c>
      <c r="C15" s="3" t="s">
        <v>186</v>
      </c>
      <c r="D15" s="4">
        <v>40339</v>
      </c>
      <c r="E15" s="4">
        <v>51287</v>
      </c>
      <c r="F15" s="4">
        <v>50556</v>
      </c>
      <c r="G15" s="5"/>
      <c r="H15" s="6" t="s">
        <v>14</v>
      </c>
      <c r="I15" s="2" t="s">
        <v>1099</v>
      </c>
      <c r="J15" s="17" t="s">
        <v>127</v>
      </c>
      <c r="K15" s="18" t="s">
        <v>17</v>
      </c>
    </row>
    <row r="16" spans="1:11" s="18" customFormat="1" ht="13" x14ac:dyDescent="0.3">
      <c r="A16" s="1">
        <v>10502</v>
      </c>
      <c r="B16" s="2" t="s">
        <v>1101</v>
      </c>
      <c r="C16" s="3" t="s">
        <v>1102</v>
      </c>
      <c r="D16" s="4">
        <v>33053</v>
      </c>
      <c r="E16" s="4">
        <v>51287</v>
      </c>
      <c r="F16" s="4">
        <v>50556</v>
      </c>
      <c r="G16" s="5">
        <v>700</v>
      </c>
      <c r="H16" s="6" t="s">
        <v>93</v>
      </c>
      <c r="I16" s="2" t="s">
        <v>1103</v>
      </c>
      <c r="J16" s="17" t="s">
        <v>16</v>
      </c>
      <c r="K16" s="18" t="s">
        <v>17</v>
      </c>
    </row>
    <row r="17" spans="1:11" s="18" customFormat="1" ht="13" x14ac:dyDescent="0.3">
      <c r="A17" s="1">
        <v>10800</v>
      </c>
      <c r="B17" s="2" t="s">
        <v>1104</v>
      </c>
      <c r="C17" s="3" t="s">
        <v>1105</v>
      </c>
      <c r="D17" s="4">
        <v>33043</v>
      </c>
      <c r="E17" s="4">
        <v>51287</v>
      </c>
      <c r="F17" s="4">
        <v>50556</v>
      </c>
      <c r="G17" s="5">
        <v>450</v>
      </c>
      <c r="H17" s="6" t="s">
        <v>698</v>
      </c>
      <c r="I17" s="2" t="s">
        <v>1104</v>
      </c>
      <c r="J17" s="17" t="s">
        <v>16</v>
      </c>
      <c r="K17" s="18" t="s">
        <v>50</v>
      </c>
    </row>
    <row r="18" spans="1:11" s="18" customFormat="1" ht="13" x14ac:dyDescent="0.3">
      <c r="A18" s="1">
        <v>2219</v>
      </c>
      <c r="B18" s="2" t="s">
        <v>1103</v>
      </c>
      <c r="C18" s="3" t="s">
        <v>1102</v>
      </c>
      <c r="D18" s="4">
        <v>39325</v>
      </c>
      <c r="E18" s="4">
        <v>51317</v>
      </c>
      <c r="F18" s="4">
        <v>50586</v>
      </c>
      <c r="G18" s="5">
        <v>4300</v>
      </c>
      <c r="H18" s="6" t="s">
        <v>93</v>
      </c>
      <c r="I18" s="2" t="s">
        <v>1106</v>
      </c>
      <c r="J18" s="17" t="s">
        <v>16</v>
      </c>
      <c r="K18" s="18" t="s">
        <v>17</v>
      </c>
    </row>
    <row r="19" spans="1:11" s="18" customFormat="1" ht="13" x14ac:dyDescent="0.3">
      <c r="A19" s="1">
        <v>1759</v>
      </c>
      <c r="B19" s="2" t="s">
        <v>1107</v>
      </c>
      <c r="C19" s="3" t="s">
        <v>909</v>
      </c>
      <c r="D19" s="4">
        <v>36903</v>
      </c>
      <c r="E19" s="4">
        <v>51348</v>
      </c>
      <c r="F19" s="4">
        <v>50617</v>
      </c>
      <c r="G19" s="5">
        <v>1800</v>
      </c>
      <c r="H19" s="6" t="s">
        <v>83</v>
      </c>
      <c r="I19" s="2" t="s">
        <v>1108</v>
      </c>
      <c r="J19" s="17" t="s">
        <v>16</v>
      </c>
      <c r="K19" s="18" t="s">
        <v>22</v>
      </c>
    </row>
    <row r="20" spans="1:11" s="18" customFormat="1" ht="13" x14ac:dyDescent="0.3">
      <c r="A20" s="1">
        <v>1980</v>
      </c>
      <c r="B20" s="2" t="s">
        <v>1109</v>
      </c>
      <c r="C20" s="3" t="s">
        <v>909</v>
      </c>
      <c r="D20" s="4">
        <v>36903</v>
      </c>
      <c r="E20" s="4">
        <v>51348</v>
      </c>
      <c r="F20" s="4">
        <v>50617</v>
      </c>
      <c r="G20" s="5">
        <v>21500</v>
      </c>
      <c r="H20" s="6" t="s">
        <v>662</v>
      </c>
      <c r="I20" s="2" t="s">
        <v>910</v>
      </c>
      <c r="J20" s="17" t="s">
        <v>16</v>
      </c>
      <c r="K20" s="18" t="s">
        <v>22</v>
      </c>
    </row>
    <row r="21" spans="1:11" s="18" customFormat="1" ht="13" x14ac:dyDescent="0.3">
      <c r="A21" s="1">
        <v>2072</v>
      </c>
      <c r="B21" s="2" t="s">
        <v>1110</v>
      </c>
      <c r="C21" s="3" t="s">
        <v>909</v>
      </c>
      <c r="D21" s="4">
        <v>36903</v>
      </c>
      <c r="E21" s="4">
        <v>51348</v>
      </c>
      <c r="F21" s="4">
        <v>50617</v>
      </c>
      <c r="G21" s="5">
        <v>100</v>
      </c>
      <c r="H21" s="6" t="s">
        <v>83</v>
      </c>
      <c r="I21" s="2" t="s">
        <v>1111</v>
      </c>
      <c r="J21" s="17" t="s">
        <v>16</v>
      </c>
      <c r="K21" s="18" t="s">
        <v>22</v>
      </c>
    </row>
    <row r="22" spans="1:11" s="18" customFormat="1" ht="13" x14ac:dyDescent="0.3">
      <c r="A22" s="1">
        <v>2073</v>
      </c>
      <c r="B22" s="2" t="s">
        <v>1112</v>
      </c>
      <c r="C22" s="3" t="s">
        <v>909</v>
      </c>
      <c r="D22" s="4">
        <v>36903</v>
      </c>
      <c r="E22" s="4">
        <v>51348</v>
      </c>
      <c r="F22" s="4">
        <v>50617</v>
      </c>
      <c r="G22" s="5">
        <v>9600</v>
      </c>
      <c r="H22" s="6" t="s">
        <v>83</v>
      </c>
      <c r="I22" s="2" t="s">
        <v>1108</v>
      </c>
      <c r="J22" s="17" t="s">
        <v>16</v>
      </c>
      <c r="K22" s="18" t="s">
        <v>22</v>
      </c>
    </row>
    <row r="23" spans="1:11" s="18" customFormat="1" ht="13" x14ac:dyDescent="0.3">
      <c r="A23" s="1">
        <v>2074</v>
      </c>
      <c r="B23" s="2" t="s">
        <v>1113</v>
      </c>
      <c r="C23" s="3" t="s">
        <v>909</v>
      </c>
      <c r="D23" s="4">
        <v>36903</v>
      </c>
      <c r="E23" s="4">
        <v>51348</v>
      </c>
      <c r="F23" s="4">
        <v>50617</v>
      </c>
      <c r="G23" s="5">
        <v>2800</v>
      </c>
      <c r="H23" s="6" t="s">
        <v>83</v>
      </c>
      <c r="I23" s="2" t="s">
        <v>1108</v>
      </c>
      <c r="J23" s="17" t="s">
        <v>16</v>
      </c>
      <c r="K23" s="18" t="s">
        <v>22</v>
      </c>
    </row>
    <row r="24" spans="1:11" s="18" customFormat="1" ht="13" x14ac:dyDescent="0.3">
      <c r="A24" s="1">
        <v>2131</v>
      </c>
      <c r="B24" s="2" t="s">
        <v>1114</v>
      </c>
      <c r="C24" s="3" t="s">
        <v>909</v>
      </c>
      <c r="D24" s="4">
        <v>36903</v>
      </c>
      <c r="E24" s="4">
        <v>51348</v>
      </c>
      <c r="F24" s="4">
        <v>50617</v>
      </c>
      <c r="G24" s="5">
        <v>7200</v>
      </c>
      <c r="H24" s="6" t="s">
        <v>662</v>
      </c>
      <c r="I24" s="2" t="s">
        <v>910</v>
      </c>
      <c r="J24" s="17" t="s">
        <v>16</v>
      </c>
      <c r="K24" s="18" t="s">
        <v>22</v>
      </c>
    </row>
    <row r="25" spans="1:11" s="18" customFormat="1" ht="13" x14ac:dyDescent="0.3">
      <c r="A25" s="1">
        <v>2431</v>
      </c>
      <c r="B25" s="2" t="s">
        <v>1115</v>
      </c>
      <c r="C25" s="3" t="s">
        <v>909</v>
      </c>
      <c r="D25" s="4">
        <v>34940</v>
      </c>
      <c r="E25" s="4">
        <v>51348</v>
      </c>
      <c r="F25" s="4">
        <v>50617</v>
      </c>
      <c r="G25" s="5">
        <v>5335</v>
      </c>
      <c r="H25" s="6" t="s">
        <v>662</v>
      </c>
      <c r="I25" s="2" t="s">
        <v>1116</v>
      </c>
      <c r="J25" s="17" t="s">
        <v>16</v>
      </c>
      <c r="K25" s="18" t="s">
        <v>22</v>
      </c>
    </row>
    <row r="26" spans="1:11" s="18" customFormat="1" ht="13" x14ac:dyDescent="0.3">
      <c r="A26" s="1">
        <v>2486</v>
      </c>
      <c r="B26" s="2" t="s">
        <v>1117</v>
      </c>
      <c r="C26" s="3" t="s">
        <v>909</v>
      </c>
      <c r="D26" s="4">
        <v>35052</v>
      </c>
      <c r="E26" s="4">
        <v>51348</v>
      </c>
      <c r="F26" s="4">
        <v>50617</v>
      </c>
      <c r="G26" s="5">
        <v>3600</v>
      </c>
      <c r="H26" s="6" t="s">
        <v>25</v>
      </c>
      <c r="I26" s="2" t="s">
        <v>1118</v>
      </c>
      <c r="J26" s="17" t="s">
        <v>16</v>
      </c>
      <c r="K26" s="18" t="s">
        <v>22</v>
      </c>
    </row>
    <row r="27" spans="1:11" s="18" customFormat="1" ht="13" x14ac:dyDescent="0.3">
      <c r="A27" s="1">
        <v>2536</v>
      </c>
      <c r="B27" s="2" t="s">
        <v>1119</v>
      </c>
      <c r="C27" s="3" t="s">
        <v>1120</v>
      </c>
      <c r="D27" s="4">
        <v>35557</v>
      </c>
      <c r="E27" s="4">
        <v>51348</v>
      </c>
      <c r="F27" s="4">
        <v>50617</v>
      </c>
      <c r="G27" s="5">
        <v>9100</v>
      </c>
      <c r="H27" s="6" t="s">
        <v>662</v>
      </c>
      <c r="I27" s="2" t="s">
        <v>910</v>
      </c>
      <c r="J27" s="17" t="s">
        <v>16</v>
      </c>
      <c r="K27" s="18" t="s">
        <v>22</v>
      </c>
    </row>
    <row r="28" spans="1:11" s="18" customFormat="1" ht="13" x14ac:dyDescent="0.3">
      <c r="A28" s="1">
        <v>2720</v>
      </c>
      <c r="B28" s="2" t="s">
        <v>1121</v>
      </c>
      <c r="C28" s="3" t="s">
        <v>1122</v>
      </c>
      <c r="D28" s="4">
        <v>38358</v>
      </c>
      <c r="E28" s="4">
        <v>51348</v>
      </c>
      <c r="F28" s="4">
        <v>50617</v>
      </c>
      <c r="G28" s="5">
        <v>6440</v>
      </c>
      <c r="H28" s="6" t="s">
        <v>662</v>
      </c>
      <c r="I28" s="2" t="s">
        <v>910</v>
      </c>
      <c r="J28" s="17" t="s">
        <v>16</v>
      </c>
      <c r="K28" s="18" t="s">
        <v>22</v>
      </c>
    </row>
    <row r="29" spans="1:11" s="18" customFormat="1" ht="13" x14ac:dyDescent="0.3">
      <c r="A29" s="1">
        <v>6885</v>
      </c>
      <c r="B29" s="2" t="s">
        <v>1123</v>
      </c>
      <c r="C29" s="3" t="s">
        <v>1124</v>
      </c>
      <c r="D29" s="4">
        <v>40396</v>
      </c>
      <c r="E29" s="4">
        <v>51348</v>
      </c>
      <c r="F29" s="4">
        <v>50617</v>
      </c>
      <c r="G29" s="5">
        <v>150</v>
      </c>
      <c r="H29" s="6" t="s">
        <v>14</v>
      </c>
      <c r="I29" s="2" t="s">
        <v>1125</v>
      </c>
      <c r="J29" s="17" t="s">
        <v>16</v>
      </c>
      <c r="K29" s="18" t="s">
        <v>17</v>
      </c>
    </row>
    <row r="30" spans="1:11" s="18" customFormat="1" ht="13" x14ac:dyDescent="0.3">
      <c r="A30" s="1">
        <v>11402</v>
      </c>
      <c r="B30" s="2" t="s">
        <v>1126</v>
      </c>
      <c r="C30" s="3" t="s">
        <v>1127</v>
      </c>
      <c r="D30" s="4">
        <v>34990</v>
      </c>
      <c r="E30" s="4">
        <v>51348</v>
      </c>
      <c r="F30" s="4">
        <v>50617</v>
      </c>
      <c r="G30" s="5">
        <v>1000</v>
      </c>
      <c r="H30" s="6" t="s">
        <v>83</v>
      </c>
      <c r="I30" s="2" t="s">
        <v>1111</v>
      </c>
      <c r="J30" s="17" t="s">
        <v>16</v>
      </c>
      <c r="K30" s="18" t="s">
        <v>22</v>
      </c>
    </row>
    <row r="31" spans="1:11" s="18" customFormat="1" ht="13" x14ac:dyDescent="0.3">
      <c r="A31" s="1">
        <v>11830</v>
      </c>
      <c r="B31" s="2" t="s">
        <v>1128</v>
      </c>
      <c r="C31" s="3" t="s">
        <v>909</v>
      </c>
      <c r="D31" s="4">
        <v>36903</v>
      </c>
      <c r="E31" s="4">
        <v>51348</v>
      </c>
      <c r="F31" s="4">
        <v>50617</v>
      </c>
      <c r="G31" s="5">
        <v>12000</v>
      </c>
      <c r="H31" s="6" t="s">
        <v>83</v>
      </c>
      <c r="I31" s="2" t="s">
        <v>1108</v>
      </c>
      <c r="J31" s="17" t="s">
        <v>16</v>
      </c>
      <c r="K31" s="18" t="s">
        <v>22</v>
      </c>
    </row>
    <row r="32" spans="1:11" s="18" customFormat="1" ht="13" x14ac:dyDescent="0.3">
      <c r="A32" s="1">
        <v>11831</v>
      </c>
      <c r="B32" s="2" t="s">
        <v>637</v>
      </c>
      <c r="C32" s="3" t="s">
        <v>909</v>
      </c>
      <c r="D32" s="4">
        <v>36903</v>
      </c>
      <c r="E32" s="4">
        <v>51348</v>
      </c>
      <c r="F32" s="4">
        <v>50617</v>
      </c>
      <c r="G32" s="5">
        <v>6144</v>
      </c>
      <c r="H32" s="6" t="s">
        <v>662</v>
      </c>
      <c r="I32" s="2" t="s">
        <v>910</v>
      </c>
      <c r="J32" s="17" t="s">
        <v>16</v>
      </c>
      <c r="K32" s="18" t="s">
        <v>22</v>
      </c>
    </row>
    <row r="33" spans="1:13" s="18" customFormat="1" ht="13" x14ac:dyDescent="0.3">
      <c r="A33" s="1">
        <v>2188</v>
      </c>
      <c r="B33" s="2" t="s">
        <v>1129</v>
      </c>
      <c r="C33" s="3" t="s">
        <v>1130</v>
      </c>
      <c r="D33" s="4">
        <v>36796</v>
      </c>
      <c r="E33" s="4">
        <v>51379</v>
      </c>
      <c r="F33" s="4">
        <v>50648</v>
      </c>
      <c r="G33" s="5">
        <v>319050</v>
      </c>
      <c r="H33" s="6" t="s">
        <v>698</v>
      </c>
      <c r="I33" s="2" t="s">
        <v>1131</v>
      </c>
      <c r="J33" s="17" t="s">
        <v>16</v>
      </c>
      <c r="K33" s="18" t="s">
        <v>50</v>
      </c>
    </row>
    <row r="34" spans="1:13" s="18" customFormat="1" ht="13" x14ac:dyDescent="0.3">
      <c r="A34" s="1">
        <v>12628</v>
      </c>
      <c r="B34" s="2" t="s">
        <v>1132</v>
      </c>
      <c r="C34" s="3" t="s">
        <v>1133</v>
      </c>
      <c r="D34" s="4">
        <v>40478</v>
      </c>
      <c r="E34" s="4">
        <v>51409</v>
      </c>
      <c r="F34" s="4">
        <v>50678</v>
      </c>
      <c r="G34" s="5">
        <v>800</v>
      </c>
      <c r="H34" s="6" t="s">
        <v>853</v>
      </c>
      <c r="I34" s="2" t="s">
        <v>854</v>
      </c>
      <c r="J34" s="17" t="s">
        <v>16</v>
      </c>
      <c r="K34" s="18" t="s">
        <v>158</v>
      </c>
    </row>
    <row r="35" spans="1:13" x14ac:dyDescent="0.35">
      <c r="A35" s="11" t="s">
        <v>105</v>
      </c>
      <c r="B35" s="12">
        <f>SUBTOTAL(103,Table322028[Project Number])</f>
        <v>32</v>
      </c>
      <c r="C35" s="13"/>
      <c r="D35" s="11"/>
      <c r="E35" s="11"/>
      <c r="F35" s="11"/>
      <c r="G35" s="11"/>
      <c r="H35" s="11"/>
      <c r="I35" s="12"/>
      <c r="J35" s="14"/>
      <c r="K35" s="10"/>
    </row>
    <row r="38" spans="1:13" x14ac:dyDescent="0.35">
      <c r="A38" s="22" t="s">
        <v>153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3" x14ac:dyDescent="0.35">
      <c r="A39" s="7" t="s">
        <v>1</v>
      </c>
      <c r="B39" s="8" t="s">
        <v>2</v>
      </c>
      <c r="C39" s="9" t="s">
        <v>3</v>
      </c>
      <c r="D39" s="8" t="s">
        <v>4</v>
      </c>
      <c r="E39" s="8" t="s">
        <v>5</v>
      </c>
      <c r="F39" s="15" t="s">
        <v>152</v>
      </c>
      <c r="G39" s="9" t="s">
        <v>7</v>
      </c>
      <c r="H39" s="9" t="s">
        <v>8</v>
      </c>
      <c r="I39" s="9" t="s">
        <v>9</v>
      </c>
      <c r="J39" s="9" t="s">
        <v>10</v>
      </c>
      <c r="K39" s="9" t="s">
        <v>11</v>
      </c>
    </row>
    <row r="40" spans="1:13" s="18" customFormat="1" ht="13" x14ac:dyDescent="0.3">
      <c r="A40" s="1">
        <v>2616</v>
      </c>
      <c r="B40" s="2" t="s">
        <v>1222</v>
      </c>
      <c r="C40" s="3" t="s">
        <v>19</v>
      </c>
      <c r="D40" s="4">
        <v>37566</v>
      </c>
      <c r="E40" s="4">
        <v>52169</v>
      </c>
      <c r="F40" s="4">
        <v>50343</v>
      </c>
      <c r="G40" s="5">
        <v>18500</v>
      </c>
      <c r="H40" s="6" t="s">
        <v>20</v>
      </c>
      <c r="I40" s="2" t="s">
        <v>1094</v>
      </c>
      <c r="J40" s="17" t="s">
        <v>16</v>
      </c>
      <c r="K40" s="18" t="s">
        <v>30</v>
      </c>
      <c r="L40" s="19"/>
      <c r="M40" s="19"/>
    </row>
    <row r="41" spans="1:13" s="18" customFormat="1" ht="13" x14ac:dyDescent="0.3">
      <c r="A41" s="1">
        <v>5276</v>
      </c>
      <c r="B41" s="2" t="s">
        <v>1223</v>
      </c>
      <c r="C41" s="3" t="s">
        <v>1224</v>
      </c>
      <c r="D41" s="4">
        <v>33940</v>
      </c>
      <c r="E41" s="4">
        <v>52200</v>
      </c>
      <c r="F41" s="4">
        <v>50374</v>
      </c>
      <c r="G41" s="5">
        <v>44000</v>
      </c>
      <c r="H41" s="6" t="s">
        <v>20</v>
      </c>
      <c r="I41" s="2" t="s">
        <v>1097</v>
      </c>
      <c r="J41" s="17" t="s">
        <v>16</v>
      </c>
      <c r="K41" s="18" t="s">
        <v>30</v>
      </c>
      <c r="L41" s="19"/>
      <c r="M41" s="19"/>
    </row>
    <row r="42" spans="1:13" s="18" customFormat="1" ht="13" x14ac:dyDescent="0.3">
      <c r="A42" s="1">
        <v>5461</v>
      </c>
      <c r="B42" s="2" t="s">
        <v>1225</v>
      </c>
      <c r="C42" s="3" t="s">
        <v>1226</v>
      </c>
      <c r="D42" s="4">
        <v>33940</v>
      </c>
      <c r="E42" s="4">
        <v>52200</v>
      </c>
      <c r="F42" s="4">
        <v>50374</v>
      </c>
      <c r="G42" s="5">
        <v>15700</v>
      </c>
      <c r="H42" s="6" t="s">
        <v>20</v>
      </c>
      <c r="I42" s="2" t="s">
        <v>1097</v>
      </c>
      <c r="J42" s="17" t="s">
        <v>16</v>
      </c>
      <c r="K42" s="18" t="s">
        <v>30</v>
      </c>
      <c r="L42" s="19"/>
      <c r="M42" s="19"/>
    </row>
    <row r="43" spans="1:13" s="18" customFormat="1" ht="13" x14ac:dyDescent="0.3">
      <c r="A43" s="1">
        <v>2687</v>
      </c>
      <c r="B43" s="2" t="s">
        <v>1227</v>
      </c>
      <c r="C43" s="3" t="s">
        <v>186</v>
      </c>
      <c r="D43" s="4">
        <v>37699</v>
      </c>
      <c r="E43" s="4">
        <v>52290</v>
      </c>
      <c r="F43" s="4">
        <v>50464</v>
      </c>
      <c r="G43" s="5">
        <v>69300</v>
      </c>
      <c r="H43" s="6" t="s">
        <v>14</v>
      </c>
      <c r="I43" s="2" t="s">
        <v>1228</v>
      </c>
      <c r="J43" s="17" t="s">
        <v>16</v>
      </c>
      <c r="K43" s="18" t="s">
        <v>17</v>
      </c>
      <c r="L43" s="19"/>
      <c r="M43" s="19"/>
    </row>
    <row r="44" spans="1:13" s="18" customFormat="1" ht="13" x14ac:dyDescent="0.3">
      <c r="A44" s="1">
        <v>2696</v>
      </c>
      <c r="B44" s="2" t="s">
        <v>1229</v>
      </c>
      <c r="C44" s="3" t="s">
        <v>1230</v>
      </c>
      <c r="D44" s="4">
        <v>41369</v>
      </c>
      <c r="E44" s="4">
        <v>52321</v>
      </c>
      <c r="F44" s="4">
        <v>50495</v>
      </c>
      <c r="G44" s="5">
        <v>4200</v>
      </c>
      <c r="H44" s="6" t="s">
        <v>20</v>
      </c>
      <c r="I44" s="2" t="s">
        <v>1231</v>
      </c>
      <c r="J44" s="17" t="s">
        <v>16</v>
      </c>
      <c r="K44" s="18" t="s">
        <v>30</v>
      </c>
      <c r="L44" s="19"/>
      <c r="M44" s="19"/>
    </row>
    <row r="45" spans="1:13" s="18" customFormat="1" ht="13" x14ac:dyDescent="0.3">
      <c r="A45" s="1">
        <v>14308</v>
      </c>
      <c r="B45" s="2" t="s">
        <v>1232</v>
      </c>
      <c r="C45" s="3" t="s">
        <v>1233</v>
      </c>
      <c r="D45" s="4">
        <v>41389</v>
      </c>
      <c r="E45" s="4">
        <v>52321</v>
      </c>
      <c r="F45" s="4">
        <v>50495</v>
      </c>
      <c r="G45" s="5">
        <v>360</v>
      </c>
      <c r="H45" s="6" t="s">
        <v>192</v>
      </c>
      <c r="I45" s="2" t="s">
        <v>1234</v>
      </c>
      <c r="J45" s="17" t="s">
        <v>16</v>
      </c>
      <c r="K45" s="18" t="s">
        <v>35</v>
      </c>
      <c r="L45" s="19"/>
      <c r="M45" s="19"/>
    </row>
    <row r="46" spans="1:13" s="18" customFormat="1" ht="13" x14ac:dyDescent="0.3">
      <c r="A46" s="1">
        <v>2784</v>
      </c>
      <c r="B46" s="2" t="s">
        <v>1235</v>
      </c>
      <c r="C46" s="3" t="s">
        <v>186</v>
      </c>
      <c r="D46" s="4">
        <v>41148</v>
      </c>
      <c r="E46" s="4">
        <v>52351</v>
      </c>
      <c r="F46" s="4">
        <v>50525</v>
      </c>
      <c r="G46" s="5"/>
      <c r="H46" s="6" t="s">
        <v>14</v>
      </c>
      <c r="I46" s="2" t="s">
        <v>126</v>
      </c>
      <c r="J46" s="17" t="s">
        <v>127</v>
      </c>
      <c r="K46" s="18" t="s">
        <v>17</v>
      </c>
      <c r="L46" s="19"/>
      <c r="M46" s="19"/>
    </row>
    <row r="47" spans="1:13" s="18" customFormat="1" ht="13" x14ac:dyDescent="0.3">
      <c r="A47" s="1">
        <v>6032</v>
      </c>
      <c r="B47" s="2" t="s">
        <v>1236</v>
      </c>
      <c r="C47" s="3" t="s">
        <v>1237</v>
      </c>
      <c r="D47" s="4">
        <v>34129</v>
      </c>
      <c r="E47" s="4">
        <v>52382</v>
      </c>
      <c r="F47" s="4">
        <v>50556</v>
      </c>
      <c r="G47" s="5">
        <v>4500</v>
      </c>
      <c r="H47" s="6" t="s">
        <v>20</v>
      </c>
      <c r="I47" s="2" t="s">
        <v>1097</v>
      </c>
      <c r="J47" s="17" t="s">
        <v>16</v>
      </c>
      <c r="K47" s="18" t="s">
        <v>30</v>
      </c>
      <c r="L47" s="19"/>
      <c r="M47" s="19"/>
    </row>
    <row r="48" spans="1:13" s="18" customFormat="1" ht="13" x14ac:dyDescent="0.3">
      <c r="A48" s="1">
        <v>233</v>
      </c>
      <c r="B48" s="2" t="s">
        <v>1238</v>
      </c>
      <c r="C48" s="3" t="s">
        <v>186</v>
      </c>
      <c r="D48" s="4">
        <v>39265</v>
      </c>
      <c r="E48" s="4">
        <v>52412</v>
      </c>
      <c r="F48" s="4">
        <v>50586</v>
      </c>
      <c r="G48" s="5">
        <v>312330</v>
      </c>
      <c r="H48" s="6" t="s">
        <v>14</v>
      </c>
      <c r="I48" s="2" t="s">
        <v>850</v>
      </c>
      <c r="J48" s="17" t="s">
        <v>16</v>
      </c>
      <c r="K48" s="18" t="s">
        <v>17</v>
      </c>
      <c r="L48" s="19"/>
      <c r="M48" s="19"/>
    </row>
    <row r="49" spans="1:13" s="18" customFormat="1" ht="13" x14ac:dyDescent="0.3">
      <c r="A49" s="1">
        <v>1864</v>
      </c>
      <c r="B49" s="2" t="s">
        <v>1239</v>
      </c>
      <c r="C49" s="3" t="s">
        <v>677</v>
      </c>
      <c r="D49" s="4">
        <v>37853</v>
      </c>
      <c r="E49" s="4">
        <v>52443</v>
      </c>
      <c r="F49" s="4">
        <v>50617</v>
      </c>
      <c r="G49" s="5">
        <v>12000</v>
      </c>
      <c r="H49" s="6" t="s">
        <v>83</v>
      </c>
      <c r="I49" s="2" t="s">
        <v>1240</v>
      </c>
      <c r="J49" s="17" t="s">
        <v>16</v>
      </c>
      <c r="K49" s="18" t="s">
        <v>22</v>
      </c>
      <c r="L49" s="19"/>
      <c r="M49" s="19"/>
    </row>
    <row r="50" spans="1:13" s="18" customFormat="1" ht="13" x14ac:dyDescent="0.3">
      <c r="A50" s="1">
        <v>346</v>
      </c>
      <c r="B50" s="2" t="s">
        <v>1241</v>
      </c>
      <c r="C50" s="3" t="s">
        <v>170</v>
      </c>
      <c r="D50" s="4">
        <v>37770</v>
      </c>
      <c r="E50" s="4">
        <v>52467</v>
      </c>
      <c r="F50" s="4">
        <v>50641</v>
      </c>
      <c r="G50" s="5">
        <v>18000</v>
      </c>
      <c r="H50" s="6" t="s">
        <v>156</v>
      </c>
      <c r="I50" s="2" t="s">
        <v>173</v>
      </c>
      <c r="J50" s="17" t="s">
        <v>16</v>
      </c>
      <c r="K50" s="18" t="s">
        <v>158</v>
      </c>
      <c r="L50" s="19"/>
      <c r="M50" s="19"/>
    </row>
    <row r="51" spans="1:13" s="18" customFormat="1" ht="13" x14ac:dyDescent="0.3">
      <c r="A51" s="1">
        <v>1354</v>
      </c>
      <c r="B51" s="2" t="s">
        <v>1242</v>
      </c>
      <c r="C51" s="3" t="s">
        <v>575</v>
      </c>
      <c r="D51" s="4">
        <v>37880</v>
      </c>
      <c r="E51" s="4">
        <v>52474</v>
      </c>
      <c r="F51" s="4">
        <v>50648</v>
      </c>
      <c r="G51" s="5">
        <v>28700</v>
      </c>
      <c r="H51" s="6" t="s">
        <v>14</v>
      </c>
      <c r="I51" s="2" t="s">
        <v>1243</v>
      </c>
      <c r="J51" s="17" t="s">
        <v>16</v>
      </c>
      <c r="K51" s="18" t="s">
        <v>17</v>
      </c>
      <c r="L51" s="19"/>
      <c r="M51" s="19"/>
    </row>
    <row r="52" spans="1:13" s="18" customFormat="1" ht="13" x14ac:dyDescent="0.3">
      <c r="A52" s="1">
        <v>2931</v>
      </c>
      <c r="B52" s="2" t="s">
        <v>1244</v>
      </c>
      <c r="C52" s="3" t="s">
        <v>1245</v>
      </c>
      <c r="D52" s="4">
        <v>37896</v>
      </c>
      <c r="E52" s="4">
        <v>52504</v>
      </c>
      <c r="F52" s="4">
        <v>50678</v>
      </c>
      <c r="G52" s="5">
        <v>1900</v>
      </c>
      <c r="H52" s="6" t="s">
        <v>33</v>
      </c>
      <c r="I52" s="2" t="s">
        <v>618</v>
      </c>
      <c r="J52" s="17" t="s">
        <v>16</v>
      </c>
      <c r="K52" s="18" t="s">
        <v>35</v>
      </c>
      <c r="L52" s="19"/>
      <c r="M52" s="19"/>
    </row>
    <row r="53" spans="1:13" s="18" customFormat="1" ht="13" x14ac:dyDescent="0.3">
      <c r="A53" s="1">
        <v>2932</v>
      </c>
      <c r="B53" s="2" t="s">
        <v>1246</v>
      </c>
      <c r="C53" s="3" t="s">
        <v>1245</v>
      </c>
      <c r="D53" s="4">
        <v>37896</v>
      </c>
      <c r="E53" s="4">
        <v>52504</v>
      </c>
      <c r="F53" s="4">
        <v>50678</v>
      </c>
      <c r="G53" s="5">
        <v>800</v>
      </c>
      <c r="H53" s="6" t="s">
        <v>33</v>
      </c>
      <c r="I53" s="2" t="s">
        <v>618</v>
      </c>
      <c r="J53" s="17" t="s">
        <v>16</v>
      </c>
      <c r="K53" s="18" t="s">
        <v>35</v>
      </c>
      <c r="L53" s="19"/>
      <c r="M53" s="19"/>
    </row>
    <row r="54" spans="1:13" s="18" customFormat="1" ht="13" x14ac:dyDescent="0.3">
      <c r="A54" s="1">
        <v>2941</v>
      </c>
      <c r="B54" s="2" t="s">
        <v>172</v>
      </c>
      <c r="C54" s="3" t="s">
        <v>1247</v>
      </c>
      <c r="D54" s="4">
        <v>37896</v>
      </c>
      <c r="E54" s="4">
        <v>52504</v>
      </c>
      <c r="F54" s="4">
        <v>50678</v>
      </c>
      <c r="G54" s="5">
        <v>1000</v>
      </c>
      <c r="H54" s="6" t="s">
        <v>33</v>
      </c>
      <c r="I54" s="2" t="s">
        <v>618</v>
      </c>
      <c r="J54" s="17" t="s">
        <v>16</v>
      </c>
      <c r="K54" s="18" t="s">
        <v>35</v>
      </c>
      <c r="L54" s="19"/>
      <c r="M54" s="19"/>
    </row>
    <row r="55" spans="1:13" s="18" customFormat="1" ht="13" x14ac:dyDescent="0.3">
      <c r="A55" s="1">
        <v>2942</v>
      </c>
      <c r="B55" s="2" t="s">
        <v>1248</v>
      </c>
      <c r="C55" s="3" t="s">
        <v>1245</v>
      </c>
      <c r="D55" s="4">
        <v>37896</v>
      </c>
      <c r="E55" s="4">
        <v>52504</v>
      </c>
      <c r="F55" s="4">
        <v>50678</v>
      </c>
      <c r="G55" s="5">
        <v>2400</v>
      </c>
      <c r="H55" s="6" t="s">
        <v>33</v>
      </c>
      <c r="I55" s="2" t="s">
        <v>618</v>
      </c>
      <c r="J55" s="17" t="s">
        <v>16</v>
      </c>
      <c r="K55" s="18" t="s">
        <v>35</v>
      </c>
      <c r="L55" s="19"/>
      <c r="M55" s="19"/>
    </row>
    <row r="56" spans="1:13" s="18" customFormat="1" ht="13" x14ac:dyDescent="0.3">
      <c r="A56" s="1">
        <v>3516</v>
      </c>
      <c r="B56" s="2" t="s">
        <v>1249</v>
      </c>
      <c r="C56" s="3" t="s">
        <v>1250</v>
      </c>
      <c r="D56" s="4">
        <v>37896</v>
      </c>
      <c r="E56" s="4">
        <v>52504</v>
      </c>
      <c r="F56" s="4">
        <v>50678</v>
      </c>
      <c r="G56" s="5">
        <v>320</v>
      </c>
      <c r="H56" s="6" t="s">
        <v>83</v>
      </c>
      <c r="I56" s="2" t="s">
        <v>1251</v>
      </c>
      <c r="J56" s="17" t="s">
        <v>16</v>
      </c>
      <c r="K56" s="18" t="s">
        <v>22</v>
      </c>
      <c r="L56" s="19"/>
      <c r="M56" s="19"/>
    </row>
    <row r="57" spans="1:13" s="18" customFormat="1" ht="13" x14ac:dyDescent="0.3">
      <c r="A57" s="11" t="s">
        <v>105</v>
      </c>
      <c r="B57" s="12">
        <f>SUBTOTAL(103,Table5529[Project Number])</f>
        <v>17</v>
      </c>
      <c r="C57" s="13"/>
      <c r="D57" s="11"/>
      <c r="E57" s="11"/>
      <c r="F57" s="16"/>
      <c r="G57" s="11"/>
      <c r="H57" s="11"/>
      <c r="I57" s="12"/>
      <c r="J57" s="14"/>
      <c r="K57" s="10"/>
    </row>
  </sheetData>
  <mergeCells count="2">
    <mergeCell ref="A1:K1"/>
    <mergeCell ref="A38:K38"/>
  </mergeCells>
  <pageMargins left="0.7" right="0.7" top="0.75" bottom="0.75" header="0.3" footer="0.3"/>
  <tableParts count="2">
    <tablePart r:id="rId1"/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C0807-154D-4303-941F-5B30D44F4CE9}">
  <dimension ref="A1:M43"/>
  <sheetViews>
    <sheetView workbookViewId="0">
      <selection activeCell="A17" sqref="A17:XFD17"/>
    </sheetView>
  </sheetViews>
  <sheetFormatPr defaultRowHeight="14.5" x14ac:dyDescent="0.35"/>
  <cols>
    <col min="1" max="1" width="18.7265625" bestFit="1" customWidth="1"/>
    <col min="2" max="2" width="26.453125" bestFit="1" customWidth="1"/>
    <col min="3" max="3" width="27.54296875" customWidth="1"/>
    <col min="4" max="4" width="14.08984375" bestFit="1" customWidth="1"/>
    <col min="5" max="5" width="18.453125" bestFit="1" customWidth="1"/>
    <col min="6" max="6" width="12.6328125" bestFit="1" customWidth="1"/>
    <col min="7" max="7" width="27" bestFit="1" customWidth="1"/>
    <col min="9" max="9" width="38.7265625" bestFit="1" customWidth="1"/>
    <col min="10" max="10" width="14.90625" bestFit="1" customWidth="1"/>
    <col min="11" max="11" width="16.54296875" bestFit="1" customWidth="1"/>
  </cols>
  <sheetData>
    <row r="1" spans="1:1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35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pans="1:11" s="18" customFormat="1" ht="13" x14ac:dyDescent="0.3">
      <c r="A3" s="1">
        <v>11685</v>
      </c>
      <c r="B3" s="2" t="s">
        <v>1134</v>
      </c>
      <c r="C3" s="3" t="s">
        <v>1135</v>
      </c>
      <c r="D3" s="4">
        <v>36867</v>
      </c>
      <c r="E3" s="4">
        <v>51470</v>
      </c>
      <c r="F3" s="4">
        <v>50739</v>
      </c>
      <c r="G3" s="5">
        <v>235</v>
      </c>
      <c r="H3" s="6" t="s">
        <v>301</v>
      </c>
      <c r="I3" s="2" t="s">
        <v>1136</v>
      </c>
      <c r="J3" s="17" t="s">
        <v>16</v>
      </c>
      <c r="K3" s="18" t="s">
        <v>158</v>
      </c>
    </row>
    <row r="4" spans="1:11" s="18" customFormat="1" ht="13" x14ac:dyDescent="0.3">
      <c r="A4" s="1">
        <v>18</v>
      </c>
      <c r="B4" s="2" t="s">
        <v>637</v>
      </c>
      <c r="C4" s="3" t="s">
        <v>106</v>
      </c>
      <c r="D4" s="4">
        <v>33256</v>
      </c>
      <c r="E4" s="4">
        <v>51501</v>
      </c>
      <c r="F4" s="4">
        <v>50770</v>
      </c>
      <c r="G4" s="5">
        <v>42217</v>
      </c>
      <c r="H4" s="6" t="s">
        <v>48</v>
      </c>
      <c r="I4" s="2" t="s">
        <v>202</v>
      </c>
      <c r="J4" s="17" t="s">
        <v>16</v>
      </c>
      <c r="K4" s="18" t="s">
        <v>50</v>
      </c>
    </row>
    <row r="5" spans="1:11" s="18" customFormat="1" ht="13" x14ac:dyDescent="0.3">
      <c r="A5" s="1">
        <v>2778</v>
      </c>
      <c r="B5" s="2" t="s">
        <v>1137</v>
      </c>
      <c r="C5" s="3" t="s">
        <v>106</v>
      </c>
      <c r="D5" s="4">
        <v>38203</v>
      </c>
      <c r="E5" s="4">
        <v>51501</v>
      </c>
      <c r="F5" s="4">
        <v>50770</v>
      </c>
      <c r="G5" s="5">
        <v>13748</v>
      </c>
      <c r="H5" s="6" t="s">
        <v>48</v>
      </c>
      <c r="I5" s="2" t="s">
        <v>202</v>
      </c>
      <c r="J5" s="17" t="s">
        <v>16</v>
      </c>
      <c r="K5" s="18" t="s">
        <v>50</v>
      </c>
    </row>
    <row r="6" spans="1:11" s="18" customFormat="1" ht="13" x14ac:dyDescent="0.3">
      <c r="A6" s="1">
        <v>10021</v>
      </c>
      <c r="B6" s="2" t="s">
        <v>1138</v>
      </c>
      <c r="C6" s="3" t="s">
        <v>1139</v>
      </c>
      <c r="D6" s="4">
        <v>33260</v>
      </c>
      <c r="E6" s="4">
        <v>51501</v>
      </c>
      <c r="F6" s="4">
        <v>50770</v>
      </c>
      <c r="G6" s="5">
        <v>675</v>
      </c>
      <c r="H6" s="6" t="s">
        <v>93</v>
      </c>
      <c r="I6" s="2" t="s">
        <v>1140</v>
      </c>
      <c r="J6" s="17" t="s">
        <v>16</v>
      </c>
      <c r="K6" s="18" t="s">
        <v>17</v>
      </c>
    </row>
    <row r="7" spans="1:11" s="18" customFormat="1" ht="13" x14ac:dyDescent="0.3">
      <c r="A7" s="1">
        <v>10882</v>
      </c>
      <c r="B7" s="2" t="s">
        <v>1141</v>
      </c>
      <c r="C7" s="3" t="s">
        <v>1142</v>
      </c>
      <c r="D7" s="4">
        <v>33266</v>
      </c>
      <c r="E7" s="4">
        <v>51501</v>
      </c>
      <c r="F7" s="4">
        <v>50770</v>
      </c>
      <c r="G7" s="5">
        <v>1300</v>
      </c>
      <c r="H7" s="6" t="s">
        <v>14</v>
      </c>
      <c r="I7" s="2" t="s">
        <v>1143</v>
      </c>
      <c r="J7" s="17" t="s">
        <v>16</v>
      </c>
      <c r="K7" s="18" t="s">
        <v>17</v>
      </c>
    </row>
    <row r="8" spans="1:11" s="18" customFormat="1" ht="13" x14ac:dyDescent="0.3">
      <c r="A8" s="1">
        <v>1988</v>
      </c>
      <c r="B8" s="2" t="s">
        <v>1144</v>
      </c>
      <c r="C8" s="3" t="s">
        <v>186</v>
      </c>
      <c r="D8" s="4">
        <v>36956</v>
      </c>
      <c r="E8" s="4">
        <v>51560</v>
      </c>
      <c r="F8" s="4">
        <v>50829</v>
      </c>
      <c r="G8" s="5">
        <v>193160</v>
      </c>
      <c r="H8" s="6" t="s">
        <v>14</v>
      </c>
      <c r="I8" s="2" t="s">
        <v>1145</v>
      </c>
      <c r="J8" s="17" t="s">
        <v>16</v>
      </c>
      <c r="K8" s="18" t="s">
        <v>17</v>
      </c>
    </row>
    <row r="9" spans="1:11" s="18" customFormat="1" ht="13" x14ac:dyDescent="0.3">
      <c r="A9" s="1">
        <v>12775</v>
      </c>
      <c r="B9" s="2" t="s">
        <v>1146</v>
      </c>
      <c r="C9" s="3" t="s">
        <v>1147</v>
      </c>
      <c r="D9" s="4">
        <v>40654</v>
      </c>
      <c r="E9" s="4">
        <v>51591</v>
      </c>
      <c r="F9" s="4">
        <v>50860</v>
      </c>
      <c r="G9" s="5">
        <v>4000</v>
      </c>
      <c r="H9" s="6" t="s">
        <v>1148</v>
      </c>
      <c r="I9" s="2" t="s">
        <v>1149</v>
      </c>
      <c r="J9" s="17" t="s">
        <v>16</v>
      </c>
      <c r="K9" s="18" t="s">
        <v>158</v>
      </c>
    </row>
    <row r="10" spans="1:11" s="18" customFormat="1" ht="13" x14ac:dyDescent="0.3">
      <c r="A10" s="1">
        <v>2686</v>
      </c>
      <c r="B10" s="2" t="s">
        <v>1150</v>
      </c>
      <c r="C10" s="3" t="s">
        <v>96</v>
      </c>
      <c r="D10" s="4">
        <v>40667</v>
      </c>
      <c r="E10" s="4">
        <v>51621</v>
      </c>
      <c r="F10" s="4">
        <v>50890</v>
      </c>
      <c r="G10" s="5">
        <v>19525</v>
      </c>
      <c r="H10" s="6" t="s">
        <v>324</v>
      </c>
      <c r="I10" s="2" t="s">
        <v>1151</v>
      </c>
      <c r="J10" s="17" t="s">
        <v>16</v>
      </c>
      <c r="K10" s="18" t="s">
        <v>45</v>
      </c>
    </row>
    <row r="11" spans="1:11" s="18" customFormat="1" ht="13" x14ac:dyDescent="0.3">
      <c r="A11" s="1">
        <v>2698</v>
      </c>
      <c r="B11" s="2" t="s">
        <v>1152</v>
      </c>
      <c r="C11" s="3" t="s">
        <v>96</v>
      </c>
      <c r="D11" s="4">
        <v>40667</v>
      </c>
      <c r="E11" s="4">
        <v>51621</v>
      </c>
      <c r="F11" s="4">
        <v>50890</v>
      </c>
      <c r="G11" s="5">
        <v>23973</v>
      </c>
      <c r="H11" s="6" t="s">
        <v>324</v>
      </c>
      <c r="I11" s="2" t="s">
        <v>1153</v>
      </c>
      <c r="J11" s="17" t="s">
        <v>16</v>
      </c>
      <c r="K11" s="18" t="s">
        <v>45</v>
      </c>
    </row>
    <row r="12" spans="1:11" s="18" customFormat="1" ht="13" x14ac:dyDescent="0.3">
      <c r="A12" s="1">
        <v>2566</v>
      </c>
      <c r="B12" s="2" t="s">
        <v>1154</v>
      </c>
      <c r="C12" s="3" t="s">
        <v>531</v>
      </c>
      <c r="D12" s="4">
        <v>37062</v>
      </c>
      <c r="E12" s="4">
        <v>51652</v>
      </c>
      <c r="F12" s="4">
        <v>50921</v>
      </c>
      <c r="G12" s="5">
        <v>3250</v>
      </c>
      <c r="H12" s="6" t="s">
        <v>83</v>
      </c>
      <c r="I12" s="2" t="s">
        <v>803</v>
      </c>
      <c r="J12" s="17" t="s">
        <v>16</v>
      </c>
      <c r="K12" s="18" t="s">
        <v>22</v>
      </c>
    </row>
    <row r="13" spans="1:11" s="18" customFormat="1" ht="13" x14ac:dyDescent="0.3">
      <c r="A13" s="1">
        <v>3701</v>
      </c>
      <c r="B13" s="2" t="s">
        <v>1155</v>
      </c>
      <c r="C13" s="3" t="s">
        <v>1156</v>
      </c>
      <c r="D13" s="4">
        <v>33416</v>
      </c>
      <c r="E13" s="4">
        <v>51652</v>
      </c>
      <c r="F13" s="4">
        <v>50921</v>
      </c>
      <c r="G13" s="5">
        <v>13600</v>
      </c>
      <c r="H13" s="6" t="s">
        <v>57</v>
      </c>
      <c r="I13" s="2" t="s">
        <v>1157</v>
      </c>
      <c r="J13" s="17" t="s">
        <v>16</v>
      </c>
      <c r="K13" s="18" t="s">
        <v>50</v>
      </c>
    </row>
    <row r="14" spans="1:11" s="18" customFormat="1" ht="13" x14ac:dyDescent="0.3">
      <c r="A14" s="1">
        <v>10228</v>
      </c>
      <c r="B14" s="2" t="s">
        <v>1158</v>
      </c>
      <c r="C14" s="3" t="s">
        <v>989</v>
      </c>
      <c r="D14" s="4">
        <v>33410</v>
      </c>
      <c r="E14" s="4">
        <v>51652</v>
      </c>
      <c r="F14" s="4">
        <v>50921</v>
      </c>
      <c r="G14" s="5">
        <v>88800</v>
      </c>
      <c r="H14" s="6" t="s">
        <v>990</v>
      </c>
      <c r="I14" s="2" t="s">
        <v>526</v>
      </c>
      <c r="J14" s="17" t="s">
        <v>16</v>
      </c>
      <c r="K14" s="18" t="s">
        <v>45</v>
      </c>
    </row>
    <row r="15" spans="1:11" s="18" customFormat="1" ht="13" x14ac:dyDescent="0.3">
      <c r="A15" s="1">
        <v>11616</v>
      </c>
      <c r="B15" s="2" t="s">
        <v>1159</v>
      </c>
      <c r="C15" s="3" t="s">
        <v>1160</v>
      </c>
      <c r="D15" s="4">
        <v>37062</v>
      </c>
      <c r="E15" s="4">
        <v>51652</v>
      </c>
      <c r="F15" s="4">
        <v>50921</v>
      </c>
      <c r="G15" s="5">
        <v>375</v>
      </c>
      <c r="H15" s="6" t="s">
        <v>83</v>
      </c>
      <c r="I15" s="2" t="s">
        <v>803</v>
      </c>
      <c r="J15" s="17" t="s">
        <v>16</v>
      </c>
      <c r="K15" s="18" t="s">
        <v>22</v>
      </c>
    </row>
    <row r="16" spans="1:11" s="18" customFormat="1" ht="13" x14ac:dyDescent="0.3">
      <c r="A16" s="1">
        <v>1984</v>
      </c>
      <c r="B16" s="2" t="s">
        <v>1161</v>
      </c>
      <c r="C16" s="3" t="s">
        <v>1162</v>
      </c>
      <c r="D16" s="4">
        <v>37232</v>
      </c>
      <c r="E16" s="4">
        <v>51682</v>
      </c>
      <c r="F16" s="4">
        <v>50951</v>
      </c>
      <c r="G16" s="5">
        <v>35000</v>
      </c>
      <c r="H16" s="6" t="s">
        <v>25</v>
      </c>
      <c r="I16" s="2" t="s">
        <v>657</v>
      </c>
      <c r="J16" s="17" t="s">
        <v>16</v>
      </c>
      <c r="K16" s="18" t="s">
        <v>158</v>
      </c>
    </row>
    <row r="17" spans="1:13" s="18" customFormat="1" ht="13" x14ac:dyDescent="0.3">
      <c r="A17" s="1">
        <v>11162</v>
      </c>
      <c r="B17" s="2" t="s">
        <v>1163</v>
      </c>
      <c r="C17" s="3" t="s">
        <v>1164</v>
      </c>
      <c r="D17" s="4">
        <v>37434</v>
      </c>
      <c r="E17" s="4">
        <v>51682</v>
      </c>
      <c r="F17" s="4">
        <v>50951</v>
      </c>
      <c r="G17" s="5">
        <v>27337.5</v>
      </c>
      <c r="H17" s="6" t="s">
        <v>25</v>
      </c>
      <c r="I17" s="2" t="s">
        <v>657</v>
      </c>
      <c r="J17" s="17" t="s">
        <v>16</v>
      </c>
      <c r="K17" s="18" t="s">
        <v>158</v>
      </c>
    </row>
    <row r="18" spans="1:13" s="18" customFormat="1" ht="13" x14ac:dyDescent="0.3">
      <c r="A18" s="1">
        <v>11150</v>
      </c>
      <c r="B18" s="2" t="s">
        <v>1165</v>
      </c>
      <c r="C18" s="3" t="s">
        <v>1166</v>
      </c>
      <c r="D18" s="4">
        <v>37126</v>
      </c>
      <c r="E18" s="4">
        <v>51713</v>
      </c>
      <c r="F18" s="4">
        <v>50982</v>
      </c>
      <c r="G18" s="5">
        <v>702</v>
      </c>
      <c r="H18" s="6" t="s">
        <v>83</v>
      </c>
      <c r="I18" s="2" t="s">
        <v>803</v>
      </c>
      <c r="J18" s="17" t="s">
        <v>16</v>
      </c>
      <c r="K18" s="18" t="s">
        <v>22</v>
      </c>
    </row>
    <row r="19" spans="1:13" s="18" customFormat="1" ht="13" x14ac:dyDescent="0.3">
      <c r="A19" s="1">
        <v>2603</v>
      </c>
      <c r="B19" s="2" t="s">
        <v>1167</v>
      </c>
      <c r="C19" s="3" t="s">
        <v>781</v>
      </c>
      <c r="D19" s="4">
        <v>40793</v>
      </c>
      <c r="E19" s="4">
        <v>51744</v>
      </c>
      <c r="F19" s="4">
        <v>51013</v>
      </c>
      <c r="G19" s="5">
        <v>1040</v>
      </c>
      <c r="H19" s="6" t="s">
        <v>324</v>
      </c>
      <c r="I19" s="2" t="s">
        <v>1168</v>
      </c>
      <c r="J19" s="17" t="s">
        <v>16</v>
      </c>
      <c r="K19" s="18" t="s">
        <v>45</v>
      </c>
    </row>
    <row r="20" spans="1:13" s="18" customFormat="1" ht="13" x14ac:dyDescent="0.3">
      <c r="A20" s="1">
        <v>10204</v>
      </c>
      <c r="B20" s="2" t="s">
        <v>1169</v>
      </c>
      <c r="C20" s="3" t="s">
        <v>1170</v>
      </c>
      <c r="D20" s="4">
        <v>33511</v>
      </c>
      <c r="E20" s="4">
        <v>51744</v>
      </c>
      <c r="F20" s="4">
        <v>51013</v>
      </c>
      <c r="G20" s="5">
        <v>9690</v>
      </c>
      <c r="H20" s="6" t="s">
        <v>57</v>
      </c>
      <c r="I20" s="2" t="s">
        <v>199</v>
      </c>
      <c r="J20" s="17" t="s">
        <v>16</v>
      </c>
      <c r="K20" s="18" t="s">
        <v>50</v>
      </c>
    </row>
    <row r="21" spans="1:13" s="18" customFormat="1" ht="13" x14ac:dyDescent="0.3">
      <c r="A21" s="1">
        <v>2619</v>
      </c>
      <c r="B21" s="2" t="s">
        <v>1171</v>
      </c>
      <c r="C21" s="3" t="s">
        <v>781</v>
      </c>
      <c r="D21" s="4">
        <v>40841</v>
      </c>
      <c r="E21" s="4">
        <v>51774</v>
      </c>
      <c r="F21" s="4">
        <v>51043</v>
      </c>
      <c r="G21" s="5">
        <v>1800</v>
      </c>
      <c r="H21" s="6" t="s">
        <v>324</v>
      </c>
      <c r="I21" s="2" t="s">
        <v>1172</v>
      </c>
      <c r="J21" s="17" t="s">
        <v>16</v>
      </c>
      <c r="K21" s="18" t="s">
        <v>45</v>
      </c>
    </row>
    <row r="22" spans="1:13" x14ac:dyDescent="0.35">
      <c r="A22" s="11" t="s">
        <v>105</v>
      </c>
      <c r="B22" s="12">
        <f>SUBTOTAL(103,Table322030[Project Number])</f>
        <v>19</v>
      </c>
      <c r="C22" s="13"/>
      <c r="D22" s="11"/>
      <c r="E22" s="11"/>
      <c r="F22" s="11"/>
      <c r="G22" s="11"/>
      <c r="H22" s="11"/>
      <c r="I22" s="12"/>
      <c r="J22" s="14"/>
      <c r="K22" s="10"/>
    </row>
    <row r="25" spans="1:13" x14ac:dyDescent="0.35">
      <c r="A25" s="22" t="s">
        <v>153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3" x14ac:dyDescent="0.35">
      <c r="A26" s="7" t="s">
        <v>1</v>
      </c>
      <c r="B26" s="8" t="s">
        <v>2</v>
      </c>
      <c r="C26" s="9" t="s">
        <v>3</v>
      </c>
      <c r="D26" s="8" t="s">
        <v>4</v>
      </c>
      <c r="E26" s="8" t="s">
        <v>5</v>
      </c>
      <c r="F26" s="15" t="s">
        <v>152</v>
      </c>
      <c r="G26" s="9" t="s">
        <v>7</v>
      </c>
      <c r="H26" s="9" t="s">
        <v>8</v>
      </c>
      <c r="I26" s="9" t="s">
        <v>9</v>
      </c>
      <c r="J26" s="9" t="s">
        <v>10</v>
      </c>
      <c r="K26" s="9" t="s">
        <v>11</v>
      </c>
    </row>
    <row r="27" spans="1:13" s="18" customFormat="1" ht="13" x14ac:dyDescent="0.3">
      <c r="A27" s="1">
        <v>7725</v>
      </c>
      <c r="B27" s="2" t="s">
        <v>1252</v>
      </c>
      <c r="C27" s="3" t="s">
        <v>1253</v>
      </c>
      <c r="D27" s="4">
        <v>38147</v>
      </c>
      <c r="E27" s="4">
        <v>52505</v>
      </c>
      <c r="F27" s="4">
        <v>50679</v>
      </c>
      <c r="G27" s="5">
        <v>1400</v>
      </c>
      <c r="H27" s="6" t="s">
        <v>192</v>
      </c>
      <c r="I27" s="2" t="s">
        <v>1254</v>
      </c>
      <c r="J27" s="17" t="s">
        <v>16</v>
      </c>
      <c r="K27" s="18" t="s">
        <v>22</v>
      </c>
      <c r="L27" s="19"/>
      <c r="M27" s="19"/>
    </row>
    <row r="28" spans="1:13" s="18" customFormat="1" ht="13" x14ac:dyDescent="0.3">
      <c r="A28" s="1">
        <v>2306</v>
      </c>
      <c r="B28" s="2" t="s">
        <v>1254</v>
      </c>
      <c r="C28" s="3" t="s">
        <v>1255</v>
      </c>
      <c r="D28" s="4">
        <v>37946</v>
      </c>
      <c r="E28" s="4">
        <v>52535</v>
      </c>
      <c r="F28" s="4">
        <v>50709</v>
      </c>
      <c r="G28" s="5">
        <v>4675</v>
      </c>
      <c r="H28" s="6" t="s">
        <v>192</v>
      </c>
      <c r="I28" s="2" t="s">
        <v>1254</v>
      </c>
      <c r="J28" s="17" t="s">
        <v>16</v>
      </c>
      <c r="K28" s="18" t="s">
        <v>22</v>
      </c>
      <c r="L28" s="19"/>
      <c r="M28" s="19"/>
    </row>
    <row r="29" spans="1:13" s="18" customFormat="1" ht="13" x14ac:dyDescent="0.3">
      <c r="A29" s="1">
        <v>10440</v>
      </c>
      <c r="B29" s="2" t="s">
        <v>1256</v>
      </c>
      <c r="C29" s="3" t="s">
        <v>1257</v>
      </c>
      <c r="D29" s="4">
        <v>34282</v>
      </c>
      <c r="E29" s="4">
        <v>52535</v>
      </c>
      <c r="F29" s="4">
        <v>50709</v>
      </c>
      <c r="G29" s="5">
        <v>4500</v>
      </c>
      <c r="H29" s="6" t="s">
        <v>108</v>
      </c>
      <c r="I29" s="2" t="s">
        <v>1256</v>
      </c>
      <c r="J29" s="17" t="s">
        <v>16</v>
      </c>
      <c r="K29" s="18" t="s">
        <v>50</v>
      </c>
      <c r="L29" s="19"/>
      <c r="M29" s="19"/>
    </row>
    <row r="30" spans="1:13" s="18" customFormat="1" ht="13" x14ac:dyDescent="0.3">
      <c r="A30" s="1">
        <v>2367</v>
      </c>
      <c r="B30" s="2" t="s">
        <v>1258</v>
      </c>
      <c r="C30" s="3" t="s">
        <v>1259</v>
      </c>
      <c r="D30" s="4">
        <v>34316</v>
      </c>
      <c r="E30" s="4">
        <v>52596</v>
      </c>
      <c r="F30" s="4">
        <v>50770</v>
      </c>
      <c r="G30" s="5">
        <v>800</v>
      </c>
      <c r="H30" s="6" t="s">
        <v>33</v>
      </c>
      <c r="I30" s="2" t="s">
        <v>1260</v>
      </c>
      <c r="J30" s="17" t="s">
        <v>16</v>
      </c>
      <c r="K30" s="18" t="s">
        <v>35</v>
      </c>
      <c r="L30" s="19"/>
      <c r="M30" s="19"/>
    </row>
    <row r="31" spans="1:13" s="18" customFormat="1" ht="13" x14ac:dyDescent="0.3">
      <c r="A31" s="1">
        <v>2441</v>
      </c>
      <c r="B31" s="2" t="s">
        <v>1261</v>
      </c>
      <c r="C31" s="3" t="s">
        <v>1262</v>
      </c>
      <c r="D31" s="4">
        <v>34059</v>
      </c>
      <c r="E31" s="4">
        <v>52596</v>
      </c>
      <c r="F31" s="4">
        <v>50770</v>
      </c>
      <c r="G31" s="5">
        <v>2200</v>
      </c>
      <c r="H31" s="6" t="s">
        <v>62</v>
      </c>
      <c r="I31" s="2" t="s">
        <v>1075</v>
      </c>
      <c r="J31" s="17" t="s">
        <v>16</v>
      </c>
      <c r="K31" s="18" t="s">
        <v>35</v>
      </c>
      <c r="L31" s="19"/>
      <c r="M31" s="19"/>
    </row>
    <row r="32" spans="1:13" s="18" customFormat="1" ht="13" x14ac:dyDescent="0.3">
      <c r="A32" s="1">
        <v>7000</v>
      </c>
      <c r="B32" s="2" t="s">
        <v>1263</v>
      </c>
      <c r="C32" s="3" t="s">
        <v>19</v>
      </c>
      <c r="D32" s="4">
        <v>37846</v>
      </c>
      <c r="E32" s="4">
        <v>52627</v>
      </c>
      <c r="F32" s="4">
        <v>50801</v>
      </c>
      <c r="G32" s="5">
        <v>2220</v>
      </c>
      <c r="H32" s="6" t="s">
        <v>20</v>
      </c>
      <c r="I32" s="2" t="s">
        <v>90</v>
      </c>
      <c r="J32" s="17" t="s">
        <v>16</v>
      </c>
      <c r="K32" s="18" t="s">
        <v>22</v>
      </c>
      <c r="L32" s="19"/>
      <c r="M32" s="19"/>
    </row>
    <row r="33" spans="1:13" s="18" customFormat="1" ht="13" x14ac:dyDescent="0.3">
      <c r="A33" s="1">
        <v>2009</v>
      </c>
      <c r="B33" s="2" t="s">
        <v>1264</v>
      </c>
      <c r="C33" s="3" t="s">
        <v>1265</v>
      </c>
      <c r="D33" s="4">
        <v>38077</v>
      </c>
      <c r="E33" s="4">
        <v>52656</v>
      </c>
      <c r="F33" s="4">
        <v>50830</v>
      </c>
      <c r="G33" s="5">
        <v>329000</v>
      </c>
      <c r="H33" s="6" t="s">
        <v>1266</v>
      </c>
      <c r="I33" s="2" t="s">
        <v>1054</v>
      </c>
      <c r="J33" s="17" t="s">
        <v>16</v>
      </c>
      <c r="K33" s="18" t="s">
        <v>45</v>
      </c>
      <c r="L33" s="19"/>
      <c r="M33" s="19"/>
    </row>
    <row r="34" spans="1:13" s="18" customFormat="1" ht="13" x14ac:dyDescent="0.3">
      <c r="A34" s="1">
        <v>469</v>
      </c>
      <c r="B34" s="2" t="s">
        <v>1267</v>
      </c>
      <c r="C34" s="3" t="s">
        <v>170</v>
      </c>
      <c r="D34" s="4">
        <v>38092</v>
      </c>
      <c r="E34" s="4">
        <v>52687</v>
      </c>
      <c r="F34" s="4">
        <v>50860</v>
      </c>
      <c r="G34" s="5">
        <v>4000</v>
      </c>
      <c r="H34" s="6" t="s">
        <v>156</v>
      </c>
      <c r="I34" s="2" t="s">
        <v>1268</v>
      </c>
      <c r="J34" s="17" t="s">
        <v>16</v>
      </c>
      <c r="K34" s="18" t="s">
        <v>22</v>
      </c>
      <c r="L34" s="19"/>
      <c r="M34" s="19"/>
    </row>
    <row r="35" spans="1:13" s="18" customFormat="1" ht="13" x14ac:dyDescent="0.3">
      <c r="A35" s="1">
        <v>719</v>
      </c>
      <c r="B35" s="2" t="s">
        <v>1269</v>
      </c>
      <c r="C35" s="3" t="s">
        <v>1270</v>
      </c>
      <c r="D35" s="4">
        <v>38134</v>
      </c>
      <c r="E35" s="4">
        <v>52748</v>
      </c>
      <c r="F35" s="4">
        <v>50921</v>
      </c>
      <c r="G35" s="5">
        <v>240</v>
      </c>
      <c r="H35" s="6" t="s">
        <v>57</v>
      </c>
      <c r="I35" s="2" t="s">
        <v>1271</v>
      </c>
      <c r="J35" s="17" t="s">
        <v>16</v>
      </c>
      <c r="K35" s="18" t="s">
        <v>50</v>
      </c>
      <c r="L35" s="19"/>
      <c r="M35" s="19"/>
    </row>
    <row r="36" spans="1:13" s="18" customFormat="1" ht="13" x14ac:dyDescent="0.3">
      <c r="A36" s="1">
        <v>2493</v>
      </c>
      <c r="B36" s="2" t="s">
        <v>1272</v>
      </c>
      <c r="C36" s="3" t="s">
        <v>1273</v>
      </c>
      <c r="D36" s="4">
        <v>38167</v>
      </c>
      <c r="E36" s="4">
        <v>52748</v>
      </c>
      <c r="F36" s="4">
        <v>50921</v>
      </c>
      <c r="G36" s="5">
        <v>54400</v>
      </c>
      <c r="H36" s="6" t="s">
        <v>57</v>
      </c>
      <c r="I36" s="2" t="s">
        <v>1274</v>
      </c>
      <c r="J36" s="17" t="s">
        <v>16</v>
      </c>
      <c r="K36" s="18" t="s">
        <v>50</v>
      </c>
      <c r="L36" s="19"/>
      <c r="M36" s="19"/>
    </row>
    <row r="37" spans="1:13" s="18" customFormat="1" ht="13" x14ac:dyDescent="0.3">
      <c r="A37" s="1">
        <v>2576</v>
      </c>
      <c r="B37" s="2" t="s">
        <v>1275</v>
      </c>
      <c r="C37" s="3" t="s">
        <v>1276</v>
      </c>
      <c r="D37" s="4">
        <v>38161</v>
      </c>
      <c r="E37" s="4">
        <v>52748</v>
      </c>
      <c r="F37" s="4">
        <v>50921</v>
      </c>
      <c r="G37" s="5">
        <v>114900</v>
      </c>
      <c r="H37" s="6" t="s">
        <v>62</v>
      </c>
      <c r="I37" s="2" t="s">
        <v>1277</v>
      </c>
      <c r="J37" s="17" t="s">
        <v>1055</v>
      </c>
      <c r="K37" s="18" t="s">
        <v>35</v>
      </c>
      <c r="L37" s="19"/>
      <c r="M37" s="19"/>
    </row>
    <row r="38" spans="1:13" s="18" customFormat="1" ht="13" x14ac:dyDescent="0.3">
      <c r="A38" s="1">
        <v>2277</v>
      </c>
      <c r="B38" s="2" t="s">
        <v>1278</v>
      </c>
      <c r="C38" s="3" t="s">
        <v>1279</v>
      </c>
      <c r="D38" s="4">
        <v>41837</v>
      </c>
      <c r="E38" s="4">
        <v>52778</v>
      </c>
      <c r="F38" s="4">
        <v>50951</v>
      </c>
      <c r="G38" s="5">
        <v>442500</v>
      </c>
      <c r="H38" s="6" t="s">
        <v>1280</v>
      </c>
      <c r="I38" s="2" t="s">
        <v>1281</v>
      </c>
      <c r="J38" s="17" t="s">
        <v>40</v>
      </c>
      <c r="K38" s="18" t="s">
        <v>158</v>
      </c>
      <c r="L38" s="19"/>
      <c r="M38" s="19"/>
    </row>
    <row r="39" spans="1:13" s="18" customFormat="1" ht="13" x14ac:dyDescent="0.3">
      <c r="A39" s="1">
        <v>1992</v>
      </c>
      <c r="B39" s="2" t="s">
        <v>1282</v>
      </c>
      <c r="C39" s="3" t="s">
        <v>1283</v>
      </c>
      <c r="D39" s="4">
        <v>41855</v>
      </c>
      <c r="E39" s="4">
        <v>52809</v>
      </c>
      <c r="F39" s="4">
        <v>50982</v>
      </c>
      <c r="G39" s="5">
        <v>50</v>
      </c>
      <c r="H39" s="6" t="s">
        <v>14</v>
      </c>
      <c r="I39" s="2" t="s">
        <v>1284</v>
      </c>
      <c r="J39" s="17" t="s">
        <v>16</v>
      </c>
      <c r="K39" s="18" t="s">
        <v>17</v>
      </c>
      <c r="L39" s="19"/>
      <c r="M39" s="19"/>
    </row>
    <row r="40" spans="1:13" s="18" customFormat="1" ht="13" x14ac:dyDescent="0.3">
      <c r="A40" s="1">
        <v>2835</v>
      </c>
      <c r="B40" s="2" t="s">
        <v>1285</v>
      </c>
      <c r="C40" s="3" t="s">
        <v>1286</v>
      </c>
      <c r="D40" s="4">
        <v>38217</v>
      </c>
      <c r="E40" s="4">
        <v>52809</v>
      </c>
      <c r="F40" s="4">
        <v>50982</v>
      </c>
      <c r="G40" s="5">
        <v>2640</v>
      </c>
      <c r="H40" s="6" t="s">
        <v>20</v>
      </c>
      <c r="I40" s="2" t="s">
        <v>1287</v>
      </c>
      <c r="J40" s="17" t="s">
        <v>16</v>
      </c>
      <c r="K40" s="18" t="s">
        <v>22</v>
      </c>
      <c r="L40" s="19"/>
      <c r="M40" s="19"/>
    </row>
    <row r="41" spans="1:13" s="18" customFormat="1" ht="13" x14ac:dyDescent="0.3">
      <c r="A41" s="1">
        <v>6597</v>
      </c>
      <c r="B41" s="2" t="s">
        <v>1288</v>
      </c>
      <c r="C41" s="3" t="s">
        <v>1289</v>
      </c>
      <c r="D41" s="4">
        <v>41782</v>
      </c>
      <c r="E41" s="4">
        <v>52809</v>
      </c>
      <c r="F41" s="4">
        <v>50982</v>
      </c>
      <c r="G41" s="5">
        <v>1889</v>
      </c>
      <c r="H41" s="6" t="s">
        <v>66</v>
      </c>
      <c r="I41" s="2" t="s">
        <v>1290</v>
      </c>
      <c r="J41" s="17" t="s">
        <v>16</v>
      </c>
      <c r="K41" s="18" t="s">
        <v>35</v>
      </c>
      <c r="L41" s="19"/>
      <c r="M41" s="19"/>
    </row>
    <row r="42" spans="1:13" s="18" customFormat="1" ht="13" x14ac:dyDescent="0.3">
      <c r="A42" s="1">
        <v>14537</v>
      </c>
      <c r="B42" s="2" t="s">
        <v>1291</v>
      </c>
      <c r="C42" s="3" t="s">
        <v>1292</v>
      </c>
      <c r="D42" s="4">
        <v>41885</v>
      </c>
      <c r="E42" s="4">
        <v>52840</v>
      </c>
      <c r="F42" s="4">
        <v>51013</v>
      </c>
      <c r="G42" s="5">
        <v>40</v>
      </c>
      <c r="H42" s="6" t="s">
        <v>109</v>
      </c>
      <c r="I42" s="2" t="s">
        <v>110</v>
      </c>
      <c r="J42" s="17" t="s">
        <v>16</v>
      </c>
      <c r="K42" s="18" t="s">
        <v>30</v>
      </c>
      <c r="L42" s="19"/>
      <c r="M42" s="19"/>
    </row>
    <row r="43" spans="1:13" s="18" customFormat="1" ht="13" x14ac:dyDescent="0.3">
      <c r="A43" s="11" t="s">
        <v>105</v>
      </c>
      <c r="B43" s="12">
        <f>SUBTOTAL(103,Table5531[Project Number])</f>
        <v>16</v>
      </c>
      <c r="C43" s="13"/>
      <c r="D43" s="11"/>
      <c r="E43" s="11"/>
      <c r="F43" s="16"/>
      <c r="G43" s="11"/>
      <c r="H43" s="11"/>
      <c r="I43" s="12"/>
      <c r="J43" s="14"/>
      <c r="K43" s="10"/>
    </row>
  </sheetData>
  <mergeCells count="2">
    <mergeCell ref="A1:K1"/>
    <mergeCell ref="A25:K25"/>
  </mergeCell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31E3D-6504-4682-8BA4-D7377B630482}">
  <dimension ref="A1:K41"/>
  <sheetViews>
    <sheetView zoomScaleNormal="100" workbookViewId="0">
      <selection activeCell="A3" sqref="A3"/>
    </sheetView>
  </sheetViews>
  <sheetFormatPr defaultRowHeight="14.5" x14ac:dyDescent="0.35"/>
  <cols>
    <col min="1" max="1" width="18.7265625" bestFit="1" customWidth="1"/>
    <col min="2" max="2" width="26.453125" bestFit="1" customWidth="1"/>
    <col min="3" max="3" width="27.54296875" customWidth="1"/>
    <col min="4" max="4" width="14.08984375" bestFit="1" customWidth="1"/>
    <col min="5" max="5" width="18.453125" bestFit="1" customWidth="1"/>
    <col min="6" max="6" width="12.6328125" bestFit="1" customWidth="1"/>
    <col min="7" max="7" width="27" bestFit="1" customWidth="1"/>
    <col min="9" max="9" width="38.7265625" bestFit="1" customWidth="1"/>
    <col min="10" max="10" width="14.90625" bestFit="1" customWidth="1"/>
    <col min="11" max="11" width="16.54296875" bestFit="1" customWidth="1"/>
  </cols>
  <sheetData>
    <row r="1" spans="1:1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35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pans="1:11" s="18" customFormat="1" ht="13" x14ac:dyDescent="0.3">
      <c r="A3" s="1">
        <v>5223</v>
      </c>
      <c r="B3" s="2" t="s">
        <v>154</v>
      </c>
      <c r="C3" s="3" t="s">
        <v>155</v>
      </c>
      <c r="D3" s="4">
        <v>32142</v>
      </c>
      <c r="E3" s="4">
        <v>46721</v>
      </c>
      <c r="F3" s="4">
        <v>45991</v>
      </c>
      <c r="G3" s="5">
        <v>14450</v>
      </c>
      <c r="H3" s="6" t="s">
        <v>156</v>
      </c>
      <c r="I3" s="2" t="s">
        <v>157</v>
      </c>
      <c r="J3" s="17" t="s">
        <v>16</v>
      </c>
      <c r="K3" s="18" t="s">
        <v>158</v>
      </c>
    </row>
    <row r="4" spans="1:11" s="18" customFormat="1" ht="13" x14ac:dyDescent="0.3">
      <c r="A4" s="1">
        <v>9886</v>
      </c>
      <c r="B4" s="2" t="s">
        <v>159</v>
      </c>
      <c r="C4" s="3" t="s">
        <v>160</v>
      </c>
      <c r="D4" s="4">
        <v>32125</v>
      </c>
      <c r="E4" s="4">
        <v>46721</v>
      </c>
      <c r="F4" s="4">
        <v>45991</v>
      </c>
      <c r="G4" s="5">
        <v>364</v>
      </c>
      <c r="H4" s="6" t="s">
        <v>20</v>
      </c>
      <c r="I4" s="2" t="s">
        <v>161</v>
      </c>
      <c r="J4" s="17" t="s">
        <v>16</v>
      </c>
      <c r="K4" s="18" t="s">
        <v>30</v>
      </c>
    </row>
    <row r="5" spans="1:11" s="18" customFormat="1" ht="13" x14ac:dyDescent="0.3">
      <c r="A5" s="1">
        <v>11286</v>
      </c>
      <c r="B5" s="2" t="s">
        <v>162</v>
      </c>
      <c r="C5" s="3" t="s">
        <v>163</v>
      </c>
      <c r="D5" s="4">
        <v>35788</v>
      </c>
      <c r="E5" s="4">
        <v>46721</v>
      </c>
      <c r="F5" s="4">
        <v>45991</v>
      </c>
      <c r="G5" s="5">
        <v>2600</v>
      </c>
      <c r="H5" s="6" t="s">
        <v>97</v>
      </c>
      <c r="I5" s="2" t="s">
        <v>164</v>
      </c>
      <c r="J5" s="17" t="s">
        <v>16</v>
      </c>
      <c r="K5" s="18" t="s">
        <v>45</v>
      </c>
    </row>
    <row r="6" spans="1:11" s="18" customFormat="1" ht="13" x14ac:dyDescent="0.3">
      <c r="A6" s="1">
        <v>2381</v>
      </c>
      <c r="B6" s="2" t="s">
        <v>165</v>
      </c>
      <c r="C6" s="3" t="s">
        <v>107</v>
      </c>
      <c r="D6" s="4">
        <v>31992</v>
      </c>
      <c r="E6" s="4">
        <v>46752</v>
      </c>
      <c r="F6" s="4">
        <v>46022</v>
      </c>
      <c r="G6" s="5">
        <v>6850</v>
      </c>
      <c r="H6" s="6" t="s">
        <v>48</v>
      </c>
      <c r="I6" s="2" t="s">
        <v>166</v>
      </c>
      <c r="J6" s="17" t="s">
        <v>16</v>
      </c>
      <c r="K6" s="18" t="s">
        <v>50</v>
      </c>
    </row>
    <row r="7" spans="1:11" s="18" customFormat="1" ht="13" x14ac:dyDescent="0.3">
      <c r="A7" s="1">
        <v>14552</v>
      </c>
      <c r="B7" s="2" t="s">
        <v>167</v>
      </c>
      <c r="C7" s="3" t="s">
        <v>168</v>
      </c>
      <c r="D7" s="4">
        <v>31992</v>
      </c>
      <c r="E7" s="4">
        <v>46752</v>
      </c>
      <c r="F7" s="4">
        <v>46022</v>
      </c>
      <c r="G7" s="5">
        <v>500</v>
      </c>
      <c r="H7" s="6" t="s">
        <v>48</v>
      </c>
      <c r="I7" s="2" t="s">
        <v>166</v>
      </c>
      <c r="J7" s="17" t="s">
        <v>16</v>
      </c>
      <c r="K7" s="18" t="s">
        <v>50</v>
      </c>
    </row>
    <row r="8" spans="1:11" s="18" customFormat="1" ht="13" x14ac:dyDescent="0.3">
      <c r="A8" s="1">
        <v>2454</v>
      </c>
      <c r="B8" s="2" t="s">
        <v>169</v>
      </c>
      <c r="C8" s="3" t="s">
        <v>170</v>
      </c>
      <c r="D8" s="4">
        <v>34271</v>
      </c>
      <c r="E8" s="4">
        <v>46843</v>
      </c>
      <c r="F8" s="4">
        <v>46112</v>
      </c>
      <c r="G8" s="5">
        <v>1800</v>
      </c>
      <c r="H8" s="6" t="s">
        <v>156</v>
      </c>
      <c r="I8" s="2" t="s">
        <v>171</v>
      </c>
      <c r="J8" s="17" t="s">
        <v>16</v>
      </c>
      <c r="K8" s="18" t="s">
        <v>158</v>
      </c>
    </row>
    <row r="9" spans="1:11" s="18" customFormat="1" ht="13" x14ac:dyDescent="0.3">
      <c r="A9" s="1">
        <v>2532</v>
      </c>
      <c r="B9" s="2" t="s">
        <v>172</v>
      </c>
      <c r="C9" s="3" t="s">
        <v>170</v>
      </c>
      <c r="D9" s="4">
        <v>34269</v>
      </c>
      <c r="E9" s="4">
        <v>46843</v>
      </c>
      <c r="F9" s="4">
        <v>46112</v>
      </c>
      <c r="G9" s="5">
        <v>4720</v>
      </c>
      <c r="H9" s="6" t="s">
        <v>156</v>
      </c>
      <c r="I9" s="2" t="s">
        <v>173</v>
      </c>
      <c r="J9" s="17" t="s">
        <v>16</v>
      </c>
      <c r="K9" s="18" t="s">
        <v>158</v>
      </c>
    </row>
    <row r="10" spans="1:11" s="18" customFormat="1" ht="13" x14ac:dyDescent="0.3">
      <c r="A10" s="1">
        <v>2663</v>
      </c>
      <c r="B10" s="2" t="s">
        <v>174</v>
      </c>
      <c r="C10" s="3" t="s">
        <v>170</v>
      </c>
      <c r="D10" s="4">
        <v>35912</v>
      </c>
      <c r="E10" s="4">
        <v>46843</v>
      </c>
      <c r="F10" s="4">
        <v>46112</v>
      </c>
      <c r="G10" s="5">
        <v>1520</v>
      </c>
      <c r="H10" s="6" t="s">
        <v>156</v>
      </c>
      <c r="I10" s="2" t="s">
        <v>175</v>
      </c>
      <c r="J10" s="17" t="s">
        <v>16</v>
      </c>
      <c r="K10" s="18" t="s">
        <v>158</v>
      </c>
    </row>
    <row r="11" spans="1:11" s="18" customFormat="1" ht="13" x14ac:dyDescent="0.3">
      <c r="A11" s="1">
        <v>8632</v>
      </c>
      <c r="B11" s="2" t="s">
        <v>176</v>
      </c>
      <c r="C11" s="3" t="s">
        <v>177</v>
      </c>
      <c r="D11" s="4">
        <v>32290</v>
      </c>
      <c r="E11" s="4">
        <v>46873</v>
      </c>
      <c r="F11" s="4">
        <v>46142</v>
      </c>
      <c r="G11" s="5">
        <v>1200</v>
      </c>
      <c r="H11" s="6" t="s">
        <v>178</v>
      </c>
      <c r="I11" s="2" t="s">
        <v>179</v>
      </c>
      <c r="J11" s="17" t="s">
        <v>16</v>
      </c>
      <c r="K11" s="18" t="s">
        <v>158</v>
      </c>
    </row>
    <row r="12" spans="1:11" s="18" customFormat="1" ht="13" x14ac:dyDescent="0.3">
      <c r="A12" s="1">
        <v>1930</v>
      </c>
      <c r="B12" s="2" t="s">
        <v>180</v>
      </c>
      <c r="C12" s="3" t="s">
        <v>13</v>
      </c>
      <c r="D12" s="4">
        <v>35962</v>
      </c>
      <c r="E12" s="4">
        <v>46904</v>
      </c>
      <c r="F12" s="4">
        <v>46173</v>
      </c>
      <c r="G12" s="5">
        <v>26300</v>
      </c>
      <c r="H12" s="6" t="s">
        <v>14</v>
      </c>
      <c r="I12" s="2" t="s">
        <v>15</v>
      </c>
      <c r="J12" s="17" t="s">
        <v>16</v>
      </c>
      <c r="K12" s="18" t="s">
        <v>17</v>
      </c>
    </row>
    <row r="13" spans="1:11" s="18" customFormat="1" ht="13" x14ac:dyDescent="0.3">
      <c r="A13" s="1">
        <v>2742</v>
      </c>
      <c r="B13" s="2" t="s">
        <v>181</v>
      </c>
      <c r="C13" s="3" t="s">
        <v>182</v>
      </c>
      <c r="D13" s="4">
        <v>28662</v>
      </c>
      <c r="E13" s="4">
        <v>46904</v>
      </c>
      <c r="F13" s="4">
        <v>46173</v>
      </c>
      <c r="G13" s="5">
        <v>12000</v>
      </c>
      <c r="H13" s="6" t="s">
        <v>108</v>
      </c>
      <c r="I13" s="2" t="s">
        <v>181</v>
      </c>
      <c r="J13" s="17" t="s">
        <v>16</v>
      </c>
      <c r="K13" s="18" t="s">
        <v>50</v>
      </c>
    </row>
    <row r="14" spans="1:11" s="18" customFormat="1" ht="13" x14ac:dyDescent="0.3">
      <c r="A14" s="1">
        <v>10441</v>
      </c>
      <c r="B14" s="2" t="s">
        <v>183</v>
      </c>
      <c r="C14" s="3" t="s">
        <v>184</v>
      </c>
      <c r="D14" s="4">
        <v>32344</v>
      </c>
      <c r="E14" s="4">
        <v>46934</v>
      </c>
      <c r="F14" s="4">
        <v>46203</v>
      </c>
      <c r="G14" s="5">
        <v>450</v>
      </c>
      <c r="H14" s="6" t="s">
        <v>76</v>
      </c>
      <c r="I14" s="2" t="s">
        <v>183</v>
      </c>
      <c r="J14" s="17" t="s">
        <v>16</v>
      </c>
      <c r="K14" s="18" t="s">
        <v>17</v>
      </c>
    </row>
    <row r="15" spans="1:11" s="18" customFormat="1" ht="13" x14ac:dyDescent="0.3">
      <c r="A15" s="1">
        <v>2781</v>
      </c>
      <c r="B15" s="2" t="s">
        <v>185</v>
      </c>
      <c r="C15" s="3" t="s">
        <v>186</v>
      </c>
      <c r="D15" s="4">
        <v>28751</v>
      </c>
      <c r="E15" s="4">
        <v>46996</v>
      </c>
      <c r="F15" s="4">
        <v>46265</v>
      </c>
      <c r="G15" s="5"/>
      <c r="H15" s="6" t="s">
        <v>14</v>
      </c>
      <c r="I15" s="2" t="s">
        <v>126</v>
      </c>
      <c r="J15" s="17" t="s">
        <v>127</v>
      </c>
      <c r="K15" s="18" t="s">
        <v>17</v>
      </c>
    </row>
    <row r="16" spans="1:11" s="18" customFormat="1" ht="13" x14ac:dyDescent="0.3">
      <c r="A16" s="1">
        <v>11546</v>
      </c>
      <c r="B16" s="2" t="s">
        <v>187</v>
      </c>
      <c r="C16" s="3" t="s">
        <v>188</v>
      </c>
      <c r="D16" s="4">
        <v>36054</v>
      </c>
      <c r="E16" s="4">
        <v>46996</v>
      </c>
      <c r="F16" s="4">
        <v>46265</v>
      </c>
      <c r="G16" s="5">
        <v>550</v>
      </c>
      <c r="H16" s="6" t="s">
        <v>156</v>
      </c>
      <c r="I16" s="2" t="s">
        <v>189</v>
      </c>
      <c r="J16" s="17" t="s">
        <v>16</v>
      </c>
      <c r="K16" s="18" t="s">
        <v>158</v>
      </c>
    </row>
    <row r="17" spans="1:11" s="18" customFormat="1" ht="13" x14ac:dyDescent="0.3">
      <c r="A17" s="11" t="s">
        <v>105</v>
      </c>
      <c r="B17" s="12">
        <f>SUBTOTAL(103,Table3283[Project Number])</f>
        <v>14</v>
      </c>
      <c r="C17" s="13"/>
      <c r="D17" s="11"/>
      <c r="E17" s="11"/>
      <c r="F17" s="11"/>
      <c r="G17" s="20"/>
      <c r="H17" s="11"/>
      <c r="I17" s="12"/>
      <c r="J17" s="14"/>
      <c r="K17" s="10"/>
    </row>
    <row r="20" spans="1:11" x14ac:dyDescent="0.35">
      <c r="A20" s="22" t="s">
        <v>153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x14ac:dyDescent="0.35">
      <c r="A21" s="7" t="s">
        <v>1</v>
      </c>
      <c r="B21" s="8" t="s">
        <v>2</v>
      </c>
      <c r="C21" s="9" t="s">
        <v>3</v>
      </c>
      <c r="D21" s="8" t="s">
        <v>4</v>
      </c>
      <c r="E21" s="8" t="s">
        <v>5</v>
      </c>
      <c r="F21" s="15" t="s">
        <v>152</v>
      </c>
      <c r="G21" s="9" t="s">
        <v>7</v>
      </c>
      <c r="H21" s="9" t="s">
        <v>8</v>
      </c>
      <c r="I21" s="9" t="s">
        <v>9</v>
      </c>
      <c r="J21" s="9" t="s">
        <v>10</v>
      </c>
      <c r="K21" s="9" t="s">
        <v>11</v>
      </c>
    </row>
    <row r="22" spans="1:11" s="18" customFormat="1" ht="13" x14ac:dyDescent="0.3">
      <c r="A22" s="1">
        <v>2651</v>
      </c>
      <c r="B22" s="2" t="s">
        <v>245</v>
      </c>
      <c r="C22" s="3" t="s">
        <v>246</v>
      </c>
      <c r="D22" s="4">
        <v>36902</v>
      </c>
      <c r="E22" s="4">
        <v>47848</v>
      </c>
      <c r="F22" s="4">
        <v>46022</v>
      </c>
      <c r="G22" s="5">
        <v>3440</v>
      </c>
      <c r="H22" s="6" t="s">
        <v>247</v>
      </c>
      <c r="I22" s="2" t="s">
        <v>248</v>
      </c>
      <c r="J22" s="17" t="s">
        <v>16</v>
      </c>
      <c r="K22" s="18" t="s">
        <v>22</v>
      </c>
    </row>
    <row r="23" spans="1:11" s="18" customFormat="1" ht="13" x14ac:dyDescent="0.3">
      <c r="A23" s="1">
        <v>2780</v>
      </c>
      <c r="B23" s="2" t="s">
        <v>249</v>
      </c>
      <c r="C23" s="3" t="s">
        <v>250</v>
      </c>
      <c r="D23" s="4">
        <v>29615</v>
      </c>
      <c r="E23" s="4">
        <v>47848</v>
      </c>
      <c r="F23" s="4">
        <v>46022</v>
      </c>
      <c r="G23" s="5">
        <v>11500</v>
      </c>
      <c r="H23" s="6" t="s">
        <v>14</v>
      </c>
      <c r="I23" s="2" t="s">
        <v>251</v>
      </c>
      <c r="J23" s="17" t="s">
        <v>16</v>
      </c>
      <c r="K23" s="18" t="s">
        <v>17</v>
      </c>
    </row>
    <row r="24" spans="1:11" s="18" customFormat="1" ht="13" x14ac:dyDescent="0.3">
      <c r="A24" s="1">
        <v>2848</v>
      </c>
      <c r="B24" s="2" t="s">
        <v>252</v>
      </c>
      <c r="C24" s="3" t="s">
        <v>106</v>
      </c>
      <c r="D24" s="4">
        <v>29634</v>
      </c>
      <c r="E24" s="4">
        <v>47879</v>
      </c>
      <c r="F24" s="4">
        <v>46053</v>
      </c>
      <c r="G24" s="5">
        <v>12420</v>
      </c>
      <c r="H24" s="6" t="s">
        <v>48</v>
      </c>
      <c r="I24" s="2" t="s">
        <v>253</v>
      </c>
      <c r="J24" s="17" t="s">
        <v>16</v>
      </c>
      <c r="K24" s="18" t="s">
        <v>50</v>
      </c>
    </row>
    <row r="25" spans="1:11" s="18" customFormat="1" ht="13" x14ac:dyDescent="0.3">
      <c r="A25" s="1">
        <v>9088</v>
      </c>
      <c r="B25" s="2" t="s">
        <v>254</v>
      </c>
      <c r="C25" s="3" t="s">
        <v>255</v>
      </c>
      <c r="D25" s="4">
        <v>31665</v>
      </c>
      <c r="E25" s="4">
        <v>47907</v>
      </c>
      <c r="F25" s="4">
        <v>46081</v>
      </c>
      <c r="G25" s="5">
        <v>1350</v>
      </c>
      <c r="H25" s="6" t="s">
        <v>66</v>
      </c>
      <c r="I25" s="2" t="s">
        <v>256</v>
      </c>
      <c r="J25" s="17" t="s">
        <v>16</v>
      </c>
      <c r="K25" s="18" t="s">
        <v>35</v>
      </c>
    </row>
    <row r="26" spans="1:11" s="18" customFormat="1" ht="13" x14ac:dyDescent="0.3">
      <c r="A26" s="1">
        <v>10898</v>
      </c>
      <c r="B26" s="2" t="s">
        <v>257</v>
      </c>
      <c r="C26" s="3" t="s">
        <v>258</v>
      </c>
      <c r="D26" s="4">
        <v>33325</v>
      </c>
      <c r="E26" s="4">
        <v>47907</v>
      </c>
      <c r="F26" s="4">
        <v>46081</v>
      </c>
      <c r="G26" s="5">
        <v>900</v>
      </c>
      <c r="H26" s="6" t="s">
        <v>66</v>
      </c>
      <c r="I26" s="2" t="s">
        <v>256</v>
      </c>
      <c r="J26" s="17" t="s">
        <v>16</v>
      </c>
      <c r="K26" s="18" t="s">
        <v>35</v>
      </c>
    </row>
    <row r="27" spans="1:11" s="18" customFormat="1" ht="13" x14ac:dyDescent="0.3">
      <c r="A27" s="1">
        <v>2916</v>
      </c>
      <c r="B27" s="2" t="s">
        <v>259</v>
      </c>
      <c r="C27" s="3" t="s">
        <v>260</v>
      </c>
      <c r="D27" s="4">
        <v>29655</v>
      </c>
      <c r="E27" s="4">
        <v>47938</v>
      </c>
      <c r="F27" s="4">
        <v>46112</v>
      </c>
      <c r="G27" s="5">
        <v>38058</v>
      </c>
      <c r="H27" s="6" t="s">
        <v>14</v>
      </c>
      <c r="I27" s="2" t="s">
        <v>261</v>
      </c>
      <c r="J27" s="17" t="s">
        <v>16</v>
      </c>
      <c r="K27" s="18" t="s">
        <v>17</v>
      </c>
    </row>
    <row r="28" spans="1:11" s="18" customFormat="1" ht="13" x14ac:dyDescent="0.3">
      <c r="A28" s="1">
        <v>5536</v>
      </c>
      <c r="B28" s="2" t="s">
        <v>262</v>
      </c>
      <c r="C28" s="3" t="s">
        <v>186</v>
      </c>
      <c r="D28" s="4">
        <v>30110</v>
      </c>
      <c r="E28" s="4">
        <v>47938</v>
      </c>
      <c r="F28" s="4">
        <v>46112</v>
      </c>
      <c r="G28" s="5"/>
      <c r="H28" s="6" t="s">
        <v>14</v>
      </c>
      <c r="I28" s="2" t="s">
        <v>126</v>
      </c>
      <c r="J28" s="17" t="s">
        <v>127</v>
      </c>
      <c r="K28" s="18" t="s">
        <v>17</v>
      </c>
    </row>
    <row r="29" spans="1:11" s="18" customFormat="1" ht="13" x14ac:dyDescent="0.3">
      <c r="A29" s="1">
        <v>10896</v>
      </c>
      <c r="B29" s="2" t="s">
        <v>263</v>
      </c>
      <c r="C29" s="3" t="s">
        <v>264</v>
      </c>
      <c r="D29" s="4">
        <v>33386</v>
      </c>
      <c r="E29" s="4">
        <v>47968</v>
      </c>
      <c r="F29" s="4">
        <v>46142</v>
      </c>
      <c r="G29" s="5">
        <v>10670</v>
      </c>
      <c r="H29" s="6" t="s">
        <v>38</v>
      </c>
      <c r="I29" s="2" t="s">
        <v>265</v>
      </c>
      <c r="J29" s="17" t="s">
        <v>16</v>
      </c>
      <c r="K29" s="18" t="s">
        <v>30</v>
      </c>
    </row>
    <row r="30" spans="1:11" s="18" customFormat="1" ht="13" x14ac:dyDescent="0.3">
      <c r="A30" s="1">
        <v>3074</v>
      </c>
      <c r="B30" s="2" t="s">
        <v>266</v>
      </c>
      <c r="C30" s="3" t="s">
        <v>267</v>
      </c>
      <c r="D30" s="4">
        <v>29741</v>
      </c>
      <c r="E30" s="4">
        <v>47999</v>
      </c>
      <c r="F30" s="4">
        <v>46173</v>
      </c>
      <c r="G30" s="5">
        <v>17700</v>
      </c>
      <c r="H30" s="6" t="s">
        <v>57</v>
      </c>
      <c r="I30" s="2" t="s">
        <v>268</v>
      </c>
      <c r="J30" s="17" t="s">
        <v>16</v>
      </c>
      <c r="K30" s="18" t="s">
        <v>50</v>
      </c>
    </row>
    <row r="31" spans="1:11" s="18" customFormat="1" ht="13" x14ac:dyDescent="0.3">
      <c r="A31" s="1">
        <v>2731</v>
      </c>
      <c r="B31" s="2" t="s">
        <v>269</v>
      </c>
      <c r="C31" s="3" t="s">
        <v>65</v>
      </c>
      <c r="D31" s="4">
        <v>37104</v>
      </c>
      <c r="E31" s="4">
        <v>48060</v>
      </c>
      <c r="F31" s="4">
        <v>46234</v>
      </c>
      <c r="G31" s="5">
        <v>3000</v>
      </c>
      <c r="H31" s="6" t="s">
        <v>192</v>
      </c>
      <c r="I31" s="2" t="s">
        <v>232</v>
      </c>
      <c r="J31" s="17" t="s">
        <v>16</v>
      </c>
      <c r="K31" s="18" t="s">
        <v>22</v>
      </c>
    </row>
    <row r="32" spans="1:11" s="18" customFormat="1" ht="13" x14ac:dyDescent="0.3">
      <c r="A32" s="1">
        <v>2737</v>
      </c>
      <c r="B32" s="2" t="s">
        <v>270</v>
      </c>
      <c r="C32" s="3" t="s">
        <v>65</v>
      </c>
      <c r="D32" s="4">
        <v>37104</v>
      </c>
      <c r="E32" s="4">
        <v>48060</v>
      </c>
      <c r="F32" s="4">
        <v>46234</v>
      </c>
      <c r="G32" s="5">
        <v>1800</v>
      </c>
      <c r="H32" s="6" t="s">
        <v>192</v>
      </c>
      <c r="I32" s="2" t="s">
        <v>232</v>
      </c>
      <c r="J32" s="17" t="s">
        <v>16</v>
      </c>
      <c r="K32" s="18" t="s">
        <v>22</v>
      </c>
    </row>
    <row r="33" spans="1:11" s="18" customFormat="1" ht="13" x14ac:dyDescent="0.3">
      <c r="A33" s="1">
        <v>3015</v>
      </c>
      <c r="B33" s="2" t="s">
        <v>271</v>
      </c>
      <c r="C33" s="3" t="s">
        <v>138</v>
      </c>
      <c r="D33" s="4">
        <v>29803</v>
      </c>
      <c r="E33" s="4">
        <v>48060</v>
      </c>
      <c r="F33" s="4">
        <v>46234</v>
      </c>
      <c r="G33" s="5">
        <v>20000</v>
      </c>
      <c r="H33" s="6" t="s">
        <v>108</v>
      </c>
      <c r="I33" s="2" t="s">
        <v>272</v>
      </c>
      <c r="J33" s="17" t="s">
        <v>16</v>
      </c>
      <c r="K33" s="18" t="s">
        <v>50</v>
      </c>
    </row>
    <row r="34" spans="1:11" s="18" customFormat="1" ht="13" x14ac:dyDescent="0.3">
      <c r="A34" s="1">
        <v>3295</v>
      </c>
      <c r="B34" s="2" t="s">
        <v>273</v>
      </c>
      <c r="C34" s="3" t="s">
        <v>136</v>
      </c>
      <c r="D34" s="4">
        <v>29812</v>
      </c>
      <c r="E34" s="4">
        <v>48060</v>
      </c>
      <c r="F34" s="4">
        <v>46234</v>
      </c>
      <c r="G34" s="5">
        <v>92000</v>
      </c>
      <c r="H34" s="6" t="s">
        <v>57</v>
      </c>
      <c r="I34" s="2" t="s">
        <v>274</v>
      </c>
      <c r="J34" s="17" t="s">
        <v>16</v>
      </c>
      <c r="K34" s="18" t="s">
        <v>50</v>
      </c>
    </row>
    <row r="35" spans="1:11" s="18" customFormat="1" ht="13" x14ac:dyDescent="0.3">
      <c r="A35" s="1">
        <v>4025</v>
      </c>
      <c r="B35" s="2" t="s">
        <v>275</v>
      </c>
      <c r="C35" s="3" t="s">
        <v>276</v>
      </c>
      <c r="D35" s="4">
        <v>29859</v>
      </c>
      <c r="E35" s="4">
        <v>48091</v>
      </c>
      <c r="F35" s="4">
        <v>46265</v>
      </c>
      <c r="G35" s="5">
        <v>224</v>
      </c>
      <c r="H35" s="6" t="s">
        <v>48</v>
      </c>
      <c r="I35" s="2" t="s">
        <v>275</v>
      </c>
      <c r="J35" s="17" t="s">
        <v>16</v>
      </c>
      <c r="K35" s="18" t="s">
        <v>50</v>
      </c>
    </row>
    <row r="36" spans="1:11" s="18" customFormat="1" ht="13" x14ac:dyDescent="0.3">
      <c r="A36" s="1">
        <v>137</v>
      </c>
      <c r="B36" s="2" t="s">
        <v>261</v>
      </c>
      <c r="C36" s="3" t="s">
        <v>186</v>
      </c>
      <c r="D36" s="4">
        <v>37175</v>
      </c>
      <c r="E36" s="4">
        <v>48121</v>
      </c>
      <c r="F36" s="4">
        <v>46295</v>
      </c>
      <c r="G36" s="5">
        <v>206004</v>
      </c>
      <c r="H36" s="6" t="s">
        <v>14</v>
      </c>
      <c r="I36" s="2" t="s">
        <v>277</v>
      </c>
      <c r="J36" s="17" t="s">
        <v>16</v>
      </c>
      <c r="K36" s="18" t="s">
        <v>17</v>
      </c>
    </row>
    <row r="37" spans="1:11" s="18" customFormat="1" ht="13" x14ac:dyDescent="0.3">
      <c r="A37" s="1">
        <v>2861</v>
      </c>
      <c r="B37" s="2" t="s">
        <v>278</v>
      </c>
      <c r="C37" s="3" t="s">
        <v>279</v>
      </c>
      <c r="D37" s="4">
        <v>29861</v>
      </c>
      <c r="E37" s="4">
        <v>48121</v>
      </c>
      <c r="F37" s="4">
        <v>46295</v>
      </c>
      <c r="G37" s="5">
        <v>9600</v>
      </c>
      <c r="H37" s="6" t="s">
        <v>66</v>
      </c>
      <c r="I37" s="2" t="s">
        <v>207</v>
      </c>
      <c r="J37" s="17" t="s">
        <v>16</v>
      </c>
      <c r="K37" s="18" t="s">
        <v>35</v>
      </c>
    </row>
    <row r="38" spans="1:11" s="18" customFormat="1" ht="13" x14ac:dyDescent="0.3">
      <c r="A38" s="1">
        <v>2901</v>
      </c>
      <c r="B38" s="2" t="s">
        <v>280</v>
      </c>
      <c r="C38" s="3" t="s">
        <v>281</v>
      </c>
      <c r="D38" s="4">
        <v>37176</v>
      </c>
      <c r="E38" s="4">
        <v>48121</v>
      </c>
      <c r="F38" s="4">
        <v>46295</v>
      </c>
      <c r="G38" s="5">
        <v>1875</v>
      </c>
      <c r="H38" s="6" t="s">
        <v>38</v>
      </c>
      <c r="I38" s="2" t="s">
        <v>282</v>
      </c>
      <c r="J38" s="17" t="s">
        <v>16</v>
      </c>
      <c r="K38" s="18" t="s">
        <v>30</v>
      </c>
    </row>
    <row r="39" spans="1:11" s="18" customFormat="1" ht="13" x14ac:dyDescent="0.3">
      <c r="A39" s="1">
        <v>2902</v>
      </c>
      <c r="B39" s="2" t="s">
        <v>283</v>
      </c>
      <c r="C39" s="3" t="s">
        <v>284</v>
      </c>
      <c r="D39" s="4">
        <v>37176</v>
      </c>
      <c r="E39" s="4">
        <v>48121</v>
      </c>
      <c r="F39" s="4">
        <v>46295</v>
      </c>
      <c r="G39" s="5">
        <v>480</v>
      </c>
      <c r="H39" s="6" t="s">
        <v>38</v>
      </c>
      <c r="I39" s="2" t="s">
        <v>282</v>
      </c>
      <c r="J39" s="17" t="s">
        <v>16</v>
      </c>
      <c r="K39" s="18" t="s">
        <v>30</v>
      </c>
    </row>
    <row r="40" spans="1:11" s="18" customFormat="1" ht="13" x14ac:dyDescent="0.3">
      <c r="A40" s="1">
        <v>3031</v>
      </c>
      <c r="B40" s="2" t="s">
        <v>285</v>
      </c>
      <c r="C40" s="3" t="s">
        <v>286</v>
      </c>
      <c r="D40" s="4">
        <v>29868</v>
      </c>
      <c r="E40" s="4">
        <v>48121</v>
      </c>
      <c r="F40" s="4">
        <v>46295</v>
      </c>
      <c r="G40" s="5">
        <v>2610</v>
      </c>
      <c r="H40" s="6" t="s">
        <v>120</v>
      </c>
      <c r="I40" s="2" t="s">
        <v>287</v>
      </c>
      <c r="J40" s="17" t="s">
        <v>16</v>
      </c>
      <c r="K40" s="18" t="s">
        <v>50</v>
      </c>
    </row>
    <row r="41" spans="1:11" s="18" customFormat="1" ht="13" x14ac:dyDescent="0.3">
      <c r="A41" s="11" t="s">
        <v>105</v>
      </c>
      <c r="B41" s="12">
        <f>SUBTOTAL(103,Table55[Project Number])</f>
        <v>19</v>
      </c>
      <c r="C41" s="13"/>
      <c r="D41" s="11"/>
      <c r="E41" s="11"/>
      <c r="F41" s="16"/>
      <c r="G41" s="11"/>
      <c r="H41" s="11"/>
      <c r="I41" s="12"/>
      <c r="J41" s="14"/>
      <c r="K41" s="10"/>
    </row>
  </sheetData>
  <mergeCells count="2">
    <mergeCell ref="A1:K1"/>
    <mergeCell ref="A20:K20"/>
  </mergeCells>
  <phoneticPr fontId="6" type="noConversion"/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C888E-0811-40CA-84BD-A45B0D864730}">
  <dimension ref="A1:K61"/>
  <sheetViews>
    <sheetView zoomScaleNormal="100" workbookViewId="0">
      <selection activeCell="K10" sqref="K10"/>
    </sheetView>
  </sheetViews>
  <sheetFormatPr defaultRowHeight="14.5" x14ac:dyDescent="0.35"/>
  <cols>
    <col min="1" max="1" width="18.7265625" bestFit="1" customWidth="1"/>
    <col min="2" max="2" width="26.453125" bestFit="1" customWidth="1"/>
    <col min="3" max="3" width="27.54296875" customWidth="1"/>
    <col min="4" max="4" width="14.08984375" bestFit="1" customWidth="1"/>
    <col min="5" max="5" width="18.453125" bestFit="1" customWidth="1"/>
    <col min="6" max="6" width="12.6328125" bestFit="1" customWidth="1"/>
    <col min="7" max="7" width="27" bestFit="1" customWidth="1"/>
    <col min="9" max="9" width="38.7265625" bestFit="1" customWidth="1"/>
    <col min="10" max="10" width="14.90625" bestFit="1" customWidth="1"/>
    <col min="11" max="11" width="16.54296875" bestFit="1" customWidth="1"/>
  </cols>
  <sheetData>
    <row r="1" spans="1:1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35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pans="1:11" s="18" customFormat="1" ht="13" x14ac:dyDescent="0.3">
      <c r="A3" s="1">
        <v>2756</v>
      </c>
      <c r="B3" s="2" t="s">
        <v>190</v>
      </c>
      <c r="C3" s="3" t="s">
        <v>191</v>
      </c>
      <c r="D3" s="4">
        <v>32450</v>
      </c>
      <c r="E3" s="4">
        <v>47057</v>
      </c>
      <c r="F3" s="4">
        <v>46326</v>
      </c>
      <c r="G3" s="5">
        <v>7455</v>
      </c>
      <c r="H3" s="6" t="s">
        <v>192</v>
      </c>
      <c r="I3" s="2" t="s">
        <v>193</v>
      </c>
      <c r="J3" s="17" t="s">
        <v>16</v>
      </c>
      <c r="K3" s="18" t="s">
        <v>22</v>
      </c>
    </row>
    <row r="4" spans="1:11" s="18" customFormat="1" ht="13" x14ac:dyDescent="0.3">
      <c r="A4" s="1">
        <v>2800</v>
      </c>
      <c r="B4" s="2" t="s">
        <v>194</v>
      </c>
      <c r="C4" s="3" t="s">
        <v>195</v>
      </c>
      <c r="D4" s="4">
        <v>28828</v>
      </c>
      <c r="E4" s="4">
        <v>47087</v>
      </c>
      <c r="F4" s="4">
        <v>46356</v>
      </c>
      <c r="G4" s="5">
        <v>16800</v>
      </c>
      <c r="H4" s="6" t="s">
        <v>124</v>
      </c>
      <c r="I4" s="2" t="s">
        <v>196</v>
      </c>
      <c r="J4" s="17" t="s">
        <v>16</v>
      </c>
      <c r="K4" s="18" t="s">
        <v>35</v>
      </c>
    </row>
    <row r="5" spans="1:11" s="18" customFormat="1" ht="13" x14ac:dyDescent="0.3">
      <c r="A5" s="1">
        <v>943</v>
      </c>
      <c r="B5" s="2" t="s">
        <v>197</v>
      </c>
      <c r="C5" s="3" t="s">
        <v>198</v>
      </c>
      <c r="D5" s="4">
        <v>32526</v>
      </c>
      <c r="E5" s="4">
        <v>47118</v>
      </c>
      <c r="F5" s="4">
        <v>46387</v>
      </c>
      <c r="G5" s="5">
        <v>395720</v>
      </c>
      <c r="H5" s="6" t="s">
        <v>57</v>
      </c>
      <c r="I5" s="2" t="s">
        <v>199</v>
      </c>
      <c r="J5" s="17" t="s">
        <v>16</v>
      </c>
      <c r="K5" s="18" t="s">
        <v>50</v>
      </c>
    </row>
    <row r="6" spans="1:11" s="18" customFormat="1" ht="13" x14ac:dyDescent="0.3">
      <c r="A6" s="1">
        <v>2842</v>
      </c>
      <c r="B6" s="2" t="s">
        <v>200</v>
      </c>
      <c r="C6" s="3" t="s">
        <v>201</v>
      </c>
      <c r="D6" s="4">
        <v>28894</v>
      </c>
      <c r="E6" s="4">
        <v>47149</v>
      </c>
      <c r="F6" s="4">
        <v>46418</v>
      </c>
      <c r="G6" s="5">
        <v>27900</v>
      </c>
      <c r="H6" s="6" t="s">
        <v>48</v>
      </c>
      <c r="I6" s="2" t="s">
        <v>202</v>
      </c>
      <c r="J6" s="17" t="s">
        <v>16</v>
      </c>
      <c r="K6" s="18" t="s">
        <v>50</v>
      </c>
    </row>
    <row r="7" spans="1:11" s="18" customFormat="1" ht="13" x14ac:dyDescent="0.3">
      <c r="A7" s="1">
        <v>2952</v>
      </c>
      <c r="B7" s="2" t="s">
        <v>203</v>
      </c>
      <c r="C7" s="3" t="s">
        <v>201</v>
      </c>
      <c r="D7" s="4">
        <v>30662</v>
      </c>
      <c r="E7" s="4">
        <v>47149</v>
      </c>
      <c r="F7" s="4">
        <v>46418</v>
      </c>
      <c r="G7" s="5">
        <v>22600</v>
      </c>
      <c r="H7" s="6" t="s">
        <v>48</v>
      </c>
      <c r="I7" s="2" t="s">
        <v>202</v>
      </c>
      <c r="J7" s="17" t="s">
        <v>16</v>
      </c>
      <c r="K7" s="18" t="s">
        <v>50</v>
      </c>
    </row>
    <row r="8" spans="1:11" s="18" customFormat="1" ht="13" x14ac:dyDescent="0.3">
      <c r="A8" s="1">
        <v>1390</v>
      </c>
      <c r="B8" s="2" t="s">
        <v>204</v>
      </c>
      <c r="C8" s="3" t="s">
        <v>13</v>
      </c>
      <c r="D8" s="4">
        <v>36222</v>
      </c>
      <c r="E8" s="4">
        <v>47177</v>
      </c>
      <c r="F8" s="4">
        <v>46446</v>
      </c>
      <c r="G8" s="5">
        <v>3000</v>
      </c>
      <c r="H8" s="6" t="s">
        <v>14</v>
      </c>
      <c r="I8" s="2" t="s">
        <v>205</v>
      </c>
      <c r="J8" s="17" t="s">
        <v>16</v>
      </c>
      <c r="K8" s="18" t="s">
        <v>17</v>
      </c>
    </row>
    <row r="9" spans="1:11" s="18" customFormat="1" ht="13" x14ac:dyDescent="0.3">
      <c r="A9" s="1">
        <v>2284</v>
      </c>
      <c r="B9" s="2" t="s">
        <v>206</v>
      </c>
      <c r="C9" s="3" t="s">
        <v>128</v>
      </c>
      <c r="D9" s="4">
        <v>28895</v>
      </c>
      <c r="E9" s="4">
        <v>47177</v>
      </c>
      <c r="F9" s="4">
        <v>46446</v>
      </c>
      <c r="G9" s="5">
        <v>19000</v>
      </c>
      <c r="H9" s="6" t="s">
        <v>33</v>
      </c>
      <c r="I9" s="2" t="s">
        <v>207</v>
      </c>
      <c r="J9" s="17" t="s">
        <v>16</v>
      </c>
      <c r="K9" s="18" t="s">
        <v>50</v>
      </c>
    </row>
    <row r="10" spans="1:11" s="18" customFormat="1" ht="13" x14ac:dyDescent="0.3">
      <c r="A10" s="1">
        <v>2821</v>
      </c>
      <c r="B10" s="2" t="s">
        <v>208</v>
      </c>
      <c r="C10" s="3" t="s">
        <v>209</v>
      </c>
      <c r="D10" s="4">
        <v>28936</v>
      </c>
      <c r="E10" s="4">
        <v>47177</v>
      </c>
      <c r="F10" s="4">
        <v>46446</v>
      </c>
      <c r="G10" s="5">
        <v>35625</v>
      </c>
      <c r="H10" s="6" t="s">
        <v>210</v>
      </c>
      <c r="I10" s="2" t="s">
        <v>211</v>
      </c>
      <c r="J10" s="17" t="s">
        <v>16</v>
      </c>
      <c r="K10" s="18" t="s">
        <v>50</v>
      </c>
    </row>
    <row r="11" spans="1:11" s="18" customFormat="1" ht="13" x14ac:dyDescent="0.3">
      <c r="A11" s="1">
        <v>9194</v>
      </c>
      <c r="B11" s="2" t="s">
        <v>172</v>
      </c>
      <c r="C11" s="3" t="s">
        <v>212</v>
      </c>
      <c r="D11" s="4">
        <v>32598</v>
      </c>
      <c r="E11" s="4">
        <v>47177</v>
      </c>
      <c r="F11" s="4">
        <v>46446</v>
      </c>
      <c r="G11" s="5">
        <v>2400</v>
      </c>
      <c r="H11" s="6" t="s">
        <v>213</v>
      </c>
      <c r="I11" s="2" t="s">
        <v>214</v>
      </c>
      <c r="J11" s="17" t="s">
        <v>16</v>
      </c>
      <c r="K11" s="18" t="s">
        <v>30</v>
      </c>
    </row>
    <row r="12" spans="1:11" s="18" customFormat="1" ht="13" x14ac:dyDescent="0.3">
      <c r="A12" s="1">
        <v>2666</v>
      </c>
      <c r="B12" s="2" t="s">
        <v>215</v>
      </c>
      <c r="C12" s="3" t="s">
        <v>216</v>
      </c>
      <c r="D12" s="4">
        <v>36248</v>
      </c>
      <c r="E12" s="4">
        <v>47208</v>
      </c>
      <c r="F12" s="4">
        <v>46477</v>
      </c>
      <c r="G12" s="5">
        <v>3440</v>
      </c>
      <c r="H12" s="6" t="s">
        <v>33</v>
      </c>
      <c r="I12" s="2" t="s">
        <v>217</v>
      </c>
      <c r="J12" s="17" t="s">
        <v>16</v>
      </c>
      <c r="K12" s="18" t="s">
        <v>45</v>
      </c>
    </row>
    <row r="13" spans="1:11" s="18" customFormat="1" ht="13" x14ac:dyDescent="0.3">
      <c r="A13" s="1">
        <v>2818</v>
      </c>
      <c r="B13" s="2" t="s">
        <v>218</v>
      </c>
      <c r="C13" s="3" t="s">
        <v>219</v>
      </c>
      <c r="D13" s="4">
        <v>28950</v>
      </c>
      <c r="E13" s="4">
        <v>47208</v>
      </c>
      <c r="F13" s="4">
        <v>46477</v>
      </c>
      <c r="G13" s="5">
        <v>18540</v>
      </c>
      <c r="H13" s="6" t="s">
        <v>108</v>
      </c>
      <c r="I13" s="2" t="s">
        <v>220</v>
      </c>
      <c r="J13" s="17" t="s">
        <v>16</v>
      </c>
      <c r="K13" s="18" t="s">
        <v>50</v>
      </c>
    </row>
    <row r="14" spans="1:11" s="18" customFormat="1" ht="13" x14ac:dyDescent="0.3">
      <c r="A14" s="1">
        <v>1994</v>
      </c>
      <c r="B14" s="2" t="s">
        <v>221</v>
      </c>
      <c r="C14" s="3" t="s">
        <v>222</v>
      </c>
      <c r="D14" s="4">
        <v>36287</v>
      </c>
      <c r="E14" s="4">
        <v>47238</v>
      </c>
      <c r="F14" s="4">
        <v>46507</v>
      </c>
      <c r="G14" s="5">
        <v>800</v>
      </c>
      <c r="H14" s="6" t="s">
        <v>93</v>
      </c>
      <c r="I14" s="2" t="s">
        <v>221</v>
      </c>
      <c r="J14" s="17" t="s">
        <v>16</v>
      </c>
      <c r="K14" s="18" t="s">
        <v>17</v>
      </c>
    </row>
    <row r="15" spans="1:11" s="18" customFormat="1" ht="13" x14ac:dyDescent="0.3">
      <c r="A15" s="1">
        <v>9885</v>
      </c>
      <c r="B15" s="2" t="s">
        <v>223</v>
      </c>
      <c r="C15" s="3" t="s">
        <v>224</v>
      </c>
      <c r="D15" s="4">
        <v>32653</v>
      </c>
      <c r="E15" s="4">
        <v>47238</v>
      </c>
      <c r="F15" s="4">
        <v>46507</v>
      </c>
      <c r="G15" s="5">
        <v>9100</v>
      </c>
      <c r="H15" s="6" t="s">
        <v>48</v>
      </c>
      <c r="I15" s="2" t="s">
        <v>223</v>
      </c>
      <c r="J15" s="17" t="s">
        <v>16</v>
      </c>
      <c r="K15" s="18" t="s">
        <v>50</v>
      </c>
    </row>
    <row r="16" spans="1:11" s="18" customFormat="1" ht="13" x14ac:dyDescent="0.3">
      <c r="A16" s="1">
        <v>13511</v>
      </c>
      <c r="B16" s="2" t="s">
        <v>225</v>
      </c>
      <c r="C16" s="3" t="s">
        <v>226</v>
      </c>
      <c r="D16" s="4">
        <v>43608</v>
      </c>
      <c r="E16" s="4">
        <v>47238</v>
      </c>
      <c r="F16" s="4">
        <v>46507</v>
      </c>
      <c r="G16" s="5">
        <v>70</v>
      </c>
      <c r="H16" s="6" t="s">
        <v>108</v>
      </c>
      <c r="I16" s="2" t="s">
        <v>227</v>
      </c>
      <c r="J16" s="21" t="s">
        <v>228</v>
      </c>
      <c r="K16" s="18" t="s">
        <v>50</v>
      </c>
    </row>
    <row r="17" spans="1:11" s="18" customFormat="1" ht="13" x14ac:dyDescent="0.3">
      <c r="A17" s="1">
        <v>1991</v>
      </c>
      <c r="B17" s="2" t="s">
        <v>229</v>
      </c>
      <c r="C17" s="3" t="s">
        <v>230</v>
      </c>
      <c r="D17" s="4">
        <v>36320</v>
      </c>
      <c r="E17" s="4">
        <v>47269</v>
      </c>
      <c r="F17" s="4">
        <v>46538</v>
      </c>
      <c r="G17" s="5">
        <v>3938</v>
      </c>
      <c r="H17" s="6" t="s">
        <v>48</v>
      </c>
      <c r="I17" s="2" t="s">
        <v>229</v>
      </c>
      <c r="J17" s="17" t="s">
        <v>16</v>
      </c>
      <c r="K17" s="18" t="s">
        <v>50</v>
      </c>
    </row>
    <row r="18" spans="1:11" s="18" customFormat="1" ht="13" x14ac:dyDescent="0.3">
      <c r="A18" s="1">
        <v>2674</v>
      </c>
      <c r="B18" s="2" t="s">
        <v>231</v>
      </c>
      <c r="C18" s="3" t="s">
        <v>65</v>
      </c>
      <c r="D18" s="4">
        <v>36371</v>
      </c>
      <c r="E18" s="4">
        <v>47269</v>
      </c>
      <c r="F18" s="4">
        <v>46538</v>
      </c>
      <c r="G18" s="5">
        <v>2600</v>
      </c>
      <c r="H18" s="6" t="s">
        <v>192</v>
      </c>
      <c r="I18" s="2" t="s">
        <v>232</v>
      </c>
      <c r="J18" s="17" t="s">
        <v>16</v>
      </c>
      <c r="K18" s="18" t="s">
        <v>22</v>
      </c>
    </row>
    <row r="19" spans="1:11" s="18" customFormat="1" ht="13" x14ac:dyDescent="0.3">
      <c r="A19" s="1">
        <v>2959</v>
      </c>
      <c r="B19" s="2" t="s">
        <v>233</v>
      </c>
      <c r="C19" s="3" t="s">
        <v>234</v>
      </c>
      <c r="D19" s="4">
        <v>30770</v>
      </c>
      <c r="E19" s="4">
        <v>47318</v>
      </c>
      <c r="F19" s="4">
        <v>46587</v>
      </c>
      <c r="G19" s="5">
        <v>16700</v>
      </c>
      <c r="H19" s="6" t="s">
        <v>57</v>
      </c>
      <c r="I19" s="2" t="s">
        <v>235</v>
      </c>
      <c r="J19" s="17" t="s">
        <v>16</v>
      </c>
      <c r="K19" s="18" t="s">
        <v>50</v>
      </c>
    </row>
    <row r="20" spans="1:11" s="18" customFormat="1" ht="13" x14ac:dyDescent="0.3">
      <c r="A20" s="1">
        <v>663</v>
      </c>
      <c r="B20" s="2" t="s">
        <v>236</v>
      </c>
      <c r="C20" s="3" t="s">
        <v>237</v>
      </c>
      <c r="D20" s="4">
        <v>33470</v>
      </c>
      <c r="E20" s="4">
        <v>47349</v>
      </c>
      <c r="F20" s="4">
        <v>46618</v>
      </c>
      <c r="G20" s="5">
        <v>5000</v>
      </c>
      <c r="H20" s="6" t="s">
        <v>238</v>
      </c>
      <c r="I20" s="2" t="s">
        <v>239</v>
      </c>
      <c r="J20" s="17" t="s">
        <v>16</v>
      </c>
      <c r="K20" s="18" t="s">
        <v>45</v>
      </c>
    </row>
    <row r="21" spans="1:11" s="18" customFormat="1" ht="13" x14ac:dyDescent="0.3">
      <c r="A21" s="1">
        <v>2741</v>
      </c>
      <c r="B21" s="2" t="s">
        <v>240</v>
      </c>
      <c r="C21" s="3" t="s">
        <v>241</v>
      </c>
      <c r="D21" s="4">
        <v>29123</v>
      </c>
      <c r="E21" s="4">
        <v>47361</v>
      </c>
      <c r="F21" s="4">
        <v>46630</v>
      </c>
      <c r="G21" s="5">
        <v>165000</v>
      </c>
      <c r="H21" s="6" t="s">
        <v>14</v>
      </c>
      <c r="I21" s="2" t="s">
        <v>242</v>
      </c>
      <c r="J21" s="17" t="s">
        <v>16</v>
      </c>
      <c r="K21" s="18" t="s">
        <v>17</v>
      </c>
    </row>
    <row r="22" spans="1:11" s="18" customFormat="1" ht="13" x14ac:dyDescent="0.3">
      <c r="A22" s="1">
        <v>2876</v>
      </c>
      <c r="B22" s="2" t="s">
        <v>243</v>
      </c>
      <c r="C22" s="3" t="s">
        <v>244</v>
      </c>
      <c r="D22" s="4">
        <v>29304</v>
      </c>
      <c r="E22" s="4">
        <v>47361</v>
      </c>
      <c r="F22" s="4">
        <v>46630</v>
      </c>
      <c r="G22" s="5"/>
      <c r="H22" s="6" t="s">
        <v>14</v>
      </c>
      <c r="I22" s="2" t="s">
        <v>126</v>
      </c>
      <c r="J22" s="17" t="s">
        <v>127</v>
      </c>
      <c r="K22" s="18" t="s">
        <v>17</v>
      </c>
    </row>
    <row r="23" spans="1:11" s="18" customFormat="1" ht="13" x14ac:dyDescent="0.3">
      <c r="A23" s="11" t="s">
        <v>105</v>
      </c>
      <c r="B23" s="12">
        <f>SUBTOTAL(103,Table3282[Project Number])</f>
        <v>20</v>
      </c>
      <c r="C23" s="13"/>
      <c r="D23" s="11"/>
      <c r="E23" s="11"/>
      <c r="F23" s="11"/>
      <c r="G23" s="20"/>
      <c r="H23" s="11"/>
      <c r="I23" s="12"/>
      <c r="J23" s="14"/>
      <c r="K23" s="10"/>
    </row>
    <row r="26" spans="1:11" x14ac:dyDescent="0.35">
      <c r="A26" s="22" t="s">
        <v>153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x14ac:dyDescent="0.35">
      <c r="A27" s="7" t="s">
        <v>1</v>
      </c>
      <c r="B27" s="8" t="s">
        <v>2</v>
      </c>
      <c r="C27" s="9" t="s">
        <v>3</v>
      </c>
      <c r="D27" s="8" t="s">
        <v>4</v>
      </c>
      <c r="E27" s="8" t="s">
        <v>5</v>
      </c>
      <c r="F27" s="15" t="s">
        <v>152</v>
      </c>
      <c r="G27" s="9" t="s">
        <v>7</v>
      </c>
      <c r="H27" s="9" t="s">
        <v>8</v>
      </c>
      <c r="I27" s="9" t="s">
        <v>9</v>
      </c>
      <c r="J27" s="9" t="s">
        <v>10</v>
      </c>
      <c r="K27" s="9" t="s">
        <v>11</v>
      </c>
    </row>
    <row r="28" spans="1:11" s="18" customFormat="1" ht="13" x14ac:dyDescent="0.3">
      <c r="A28" s="1">
        <v>2743</v>
      </c>
      <c r="B28" s="2" t="s">
        <v>288</v>
      </c>
      <c r="C28" s="3" t="s">
        <v>289</v>
      </c>
      <c r="D28" s="4">
        <v>29864</v>
      </c>
      <c r="E28" s="4">
        <v>48152</v>
      </c>
      <c r="F28" s="4">
        <v>46326</v>
      </c>
      <c r="G28" s="5">
        <v>33760</v>
      </c>
      <c r="H28" s="6" t="s">
        <v>108</v>
      </c>
      <c r="I28" s="2" t="s">
        <v>290</v>
      </c>
      <c r="J28" s="17" t="s">
        <v>16</v>
      </c>
      <c r="K28" s="18" t="s">
        <v>50</v>
      </c>
    </row>
    <row r="29" spans="1:11" s="18" customFormat="1" ht="13" x14ac:dyDescent="0.3">
      <c r="A29" s="1">
        <v>3107</v>
      </c>
      <c r="B29" s="2" t="s">
        <v>291</v>
      </c>
      <c r="C29" s="3" t="s">
        <v>292</v>
      </c>
      <c r="D29" s="4">
        <v>29896</v>
      </c>
      <c r="E29" s="4">
        <v>48152</v>
      </c>
      <c r="F29" s="4">
        <v>46326</v>
      </c>
      <c r="G29" s="5">
        <v>1500</v>
      </c>
      <c r="H29" s="6" t="s">
        <v>66</v>
      </c>
      <c r="I29" s="2" t="s">
        <v>293</v>
      </c>
      <c r="J29" s="17" t="s">
        <v>16</v>
      </c>
      <c r="K29" s="18" t="s">
        <v>35</v>
      </c>
    </row>
    <row r="30" spans="1:11" s="18" customFormat="1" ht="13" x14ac:dyDescent="0.3">
      <c r="A30" s="1">
        <v>10551</v>
      </c>
      <c r="B30" s="2" t="s">
        <v>294</v>
      </c>
      <c r="C30" s="3" t="s">
        <v>295</v>
      </c>
      <c r="D30" s="4">
        <v>33564</v>
      </c>
      <c r="E30" s="4">
        <v>48152</v>
      </c>
      <c r="F30" s="4">
        <v>46326</v>
      </c>
      <c r="G30" s="5">
        <v>10192</v>
      </c>
      <c r="H30" s="6" t="s">
        <v>20</v>
      </c>
      <c r="I30" s="2" t="s">
        <v>296</v>
      </c>
      <c r="J30" s="17" t="s">
        <v>16</v>
      </c>
      <c r="K30" s="18" t="s">
        <v>22</v>
      </c>
    </row>
    <row r="31" spans="1:11" s="18" customFormat="1" ht="13" x14ac:dyDescent="0.3">
      <c r="A31" s="1">
        <v>11617</v>
      </c>
      <c r="B31" s="2" t="s">
        <v>297</v>
      </c>
      <c r="C31" s="3" t="s">
        <v>298</v>
      </c>
      <c r="D31" s="4">
        <v>35984</v>
      </c>
      <c r="E31" s="4">
        <v>48152</v>
      </c>
      <c r="F31" s="4">
        <v>46326</v>
      </c>
      <c r="G31" s="5"/>
      <c r="H31" s="6" t="s">
        <v>20</v>
      </c>
      <c r="I31" s="2" t="s">
        <v>126</v>
      </c>
      <c r="J31" s="17" t="s">
        <v>127</v>
      </c>
      <c r="K31" s="18" t="s">
        <v>22</v>
      </c>
    </row>
    <row r="32" spans="1:11" s="18" customFormat="1" ht="13" x14ac:dyDescent="0.3">
      <c r="A32" s="1">
        <v>2724</v>
      </c>
      <c r="B32" s="2" t="s">
        <v>299</v>
      </c>
      <c r="C32" s="3" t="s">
        <v>300</v>
      </c>
      <c r="D32" s="4">
        <v>37246</v>
      </c>
      <c r="E32" s="4">
        <v>48182</v>
      </c>
      <c r="F32" s="4">
        <v>46356</v>
      </c>
      <c r="G32" s="5">
        <v>1940</v>
      </c>
      <c r="H32" s="6" t="s">
        <v>301</v>
      </c>
      <c r="I32" s="2" t="s">
        <v>302</v>
      </c>
      <c r="J32" s="17" t="s">
        <v>16</v>
      </c>
      <c r="K32" s="18" t="s">
        <v>158</v>
      </c>
    </row>
    <row r="33" spans="1:11" s="18" customFormat="1" ht="13" x14ac:dyDescent="0.3">
      <c r="A33" s="1">
        <v>2849</v>
      </c>
      <c r="B33" s="2" t="s">
        <v>303</v>
      </c>
      <c r="C33" s="3" t="s">
        <v>136</v>
      </c>
      <c r="D33" s="4">
        <v>29906</v>
      </c>
      <c r="E33" s="4">
        <v>48182</v>
      </c>
      <c r="F33" s="4">
        <v>46356</v>
      </c>
      <c r="G33" s="5">
        <v>26000</v>
      </c>
      <c r="H33" s="6" t="s">
        <v>57</v>
      </c>
      <c r="I33" s="2" t="s">
        <v>274</v>
      </c>
      <c r="J33" s="17" t="s">
        <v>16</v>
      </c>
      <c r="K33" s="18" t="s">
        <v>50</v>
      </c>
    </row>
    <row r="34" spans="1:11" s="18" customFormat="1" ht="13" x14ac:dyDescent="0.3">
      <c r="A34" s="1">
        <v>2866</v>
      </c>
      <c r="B34" s="2" t="s">
        <v>304</v>
      </c>
      <c r="C34" s="3" t="s">
        <v>305</v>
      </c>
      <c r="D34" s="4">
        <v>36832</v>
      </c>
      <c r="E34" s="4">
        <v>48182</v>
      </c>
      <c r="F34" s="4">
        <v>46356</v>
      </c>
      <c r="G34" s="5">
        <v>13500</v>
      </c>
      <c r="H34" s="6" t="s">
        <v>178</v>
      </c>
      <c r="I34" s="2" t="s">
        <v>306</v>
      </c>
      <c r="J34" s="17" t="s">
        <v>16</v>
      </c>
      <c r="K34" s="18" t="s">
        <v>158</v>
      </c>
    </row>
    <row r="35" spans="1:11" s="18" customFormat="1" ht="13" x14ac:dyDescent="0.3">
      <c r="A35" s="1">
        <v>10522</v>
      </c>
      <c r="B35" s="2" t="s">
        <v>307</v>
      </c>
      <c r="C35" s="3" t="s">
        <v>308</v>
      </c>
      <c r="D35" s="4">
        <v>33596</v>
      </c>
      <c r="E35" s="4">
        <v>48182</v>
      </c>
      <c r="F35" s="4">
        <v>46356</v>
      </c>
      <c r="G35" s="5">
        <v>420</v>
      </c>
      <c r="H35" s="6" t="s">
        <v>20</v>
      </c>
      <c r="I35" s="2" t="s">
        <v>309</v>
      </c>
      <c r="J35" s="17" t="s">
        <v>16</v>
      </c>
      <c r="K35" s="18" t="s">
        <v>22</v>
      </c>
    </row>
    <row r="36" spans="1:11" s="18" customFormat="1" ht="13" x14ac:dyDescent="0.3">
      <c r="A36" s="1">
        <v>2854</v>
      </c>
      <c r="B36" s="2" t="s">
        <v>310</v>
      </c>
      <c r="C36" s="3" t="s">
        <v>311</v>
      </c>
      <c r="D36" s="4">
        <v>29978</v>
      </c>
      <c r="E36" s="4">
        <v>48213</v>
      </c>
      <c r="F36" s="4">
        <v>46387</v>
      </c>
      <c r="G36" s="5">
        <v>192000</v>
      </c>
      <c r="H36" s="6" t="s">
        <v>312</v>
      </c>
      <c r="I36" s="2" t="s">
        <v>313</v>
      </c>
      <c r="J36" s="17" t="s">
        <v>16</v>
      </c>
      <c r="K36" s="18" t="s">
        <v>45</v>
      </c>
    </row>
    <row r="37" spans="1:11" s="18" customFormat="1" ht="13" x14ac:dyDescent="0.3">
      <c r="A37" s="1">
        <v>3842</v>
      </c>
      <c r="B37" s="2" t="s">
        <v>314</v>
      </c>
      <c r="C37" s="3" t="s">
        <v>136</v>
      </c>
      <c r="D37" s="4">
        <v>29929</v>
      </c>
      <c r="E37" s="4">
        <v>48213</v>
      </c>
      <c r="F37" s="4">
        <v>46387</v>
      </c>
      <c r="G37" s="5">
        <v>2200</v>
      </c>
      <c r="H37" s="6" t="s">
        <v>57</v>
      </c>
      <c r="I37" s="2" t="s">
        <v>314</v>
      </c>
      <c r="J37" s="17" t="s">
        <v>16</v>
      </c>
      <c r="K37" s="18" t="s">
        <v>50</v>
      </c>
    </row>
    <row r="38" spans="1:11" s="18" customFormat="1" ht="13" x14ac:dyDescent="0.3">
      <c r="A38" s="1">
        <v>3843</v>
      </c>
      <c r="B38" s="2" t="s">
        <v>141</v>
      </c>
      <c r="C38" s="3" t="s">
        <v>136</v>
      </c>
      <c r="D38" s="4">
        <v>29929</v>
      </c>
      <c r="E38" s="4">
        <v>48213</v>
      </c>
      <c r="F38" s="4">
        <v>46387</v>
      </c>
      <c r="G38" s="5">
        <v>2400</v>
      </c>
      <c r="H38" s="6" t="s">
        <v>57</v>
      </c>
      <c r="I38" s="2" t="s">
        <v>141</v>
      </c>
      <c r="J38" s="17" t="s">
        <v>16</v>
      </c>
      <c r="K38" s="18" t="s">
        <v>50</v>
      </c>
    </row>
    <row r="39" spans="1:11" s="18" customFormat="1" ht="13" x14ac:dyDescent="0.3">
      <c r="A39" s="1">
        <v>5828</v>
      </c>
      <c r="B39" s="2" t="s">
        <v>315</v>
      </c>
      <c r="C39" s="3" t="s">
        <v>186</v>
      </c>
      <c r="D39" s="4">
        <v>30187</v>
      </c>
      <c r="E39" s="4">
        <v>48213</v>
      </c>
      <c r="F39" s="4">
        <v>46387</v>
      </c>
      <c r="G39" s="5"/>
      <c r="H39" s="6" t="s">
        <v>14</v>
      </c>
      <c r="I39" s="2" t="s">
        <v>126</v>
      </c>
      <c r="J39" s="17" t="s">
        <v>127</v>
      </c>
      <c r="K39" s="18" t="s">
        <v>17</v>
      </c>
    </row>
    <row r="40" spans="1:11" s="18" customFormat="1" ht="13" x14ac:dyDescent="0.3">
      <c r="A40" s="1">
        <v>2409</v>
      </c>
      <c r="B40" s="2" t="s">
        <v>316</v>
      </c>
      <c r="C40" s="3" t="s">
        <v>317</v>
      </c>
      <c r="D40" s="4">
        <v>29990</v>
      </c>
      <c r="E40" s="4">
        <v>48244</v>
      </c>
      <c r="F40" s="4">
        <v>46418</v>
      </c>
      <c r="G40" s="5">
        <v>258726</v>
      </c>
      <c r="H40" s="6" t="s">
        <v>14</v>
      </c>
      <c r="I40" s="2" t="s">
        <v>318</v>
      </c>
      <c r="J40" s="17" t="s">
        <v>16</v>
      </c>
      <c r="K40" s="18" t="s">
        <v>17</v>
      </c>
    </row>
    <row r="41" spans="1:11" s="18" customFormat="1" ht="13" x14ac:dyDescent="0.3">
      <c r="A41" s="1">
        <v>9840</v>
      </c>
      <c r="B41" s="2" t="s">
        <v>319</v>
      </c>
      <c r="C41" s="3" t="s">
        <v>320</v>
      </c>
      <c r="D41" s="4">
        <v>33644</v>
      </c>
      <c r="E41" s="4">
        <v>48244</v>
      </c>
      <c r="F41" s="4">
        <v>46418</v>
      </c>
      <c r="G41" s="5">
        <v>2850</v>
      </c>
      <c r="H41" s="6" t="s">
        <v>38</v>
      </c>
      <c r="I41" s="2" t="s">
        <v>319</v>
      </c>
      <c r="J41" s="17" t="s">
        <v>16</v>
      </c>
      <c r="K41" s="18" t="s">
        <v>30</v>
      </c>
    </row>
    <row r="42" spans="1:11" s="18" customFormat="1" ht="13" x14ac:dyDescent="0.3">
      <c r="A42" s="1">
        <v>11197</v>
      </c>
      <c r="B42" s="2" t="s">
        <v>321</v>
      </c>
      <c r="C42" s="3" t="s">
        <v>322</v>
      </c>
      <c r="D42" s="4">
        <v>33646</v>
      </c>
      <c r="E42" s="4">
        <v>48244</v>
      </c>
      <c r="F42" s="4">
        <v>46418</v>
      </c>
      <c r="G42" s="5"/>
      <c r="H42" s="6" t="s">
        <v>14</v>
      </c>
      <c r="I42" s="2" t="s">
        <v>126</v>
      </c>
      <c r="J42" s="17" t="s">
        <v>127</v>
      </c>
      <c r="K42" s="18" t="s">
        <v>17</v>
      </c>
    </row>
    <row r="43" spans="1:11" s="18" customFormat="1" ht="13" x14ac:dyDescent="0.3">
      <c r="A43" s="1">
        <v>2694</v>
      </c>
      <c r="B43" s="2" t="s">
        <v>323</v>
      </c>
      <c r="C43" s="3" t="s">
        <v>96</v>
      </c>
      <c r="D43" s="4">
        <v>37343</v>
      </c>
      <c r="E43" s="4">
        <v>48272</v>
      </c>
      <c r="F43" s="4">
        <v>46446</v>
      </c>
      <c r="G43" s="5">
        <v>980</v>
      </c>
      <c r="H43" s="6" t="s">
        <v>324</v>
      </c>
      <c r="I43" s="2" t="s">
        <v>323</v>
      </c>
      <c r="J43" s="17" t="s">
        <v>16</v>
      </c>
      <c r="K43" s="18" t="s">
        <v>45</v>
      </c>
    </row>
    <row r="44" spans="1:11" s="18" customFormat="1" ht="13" x14ac:dyDescent="0.3">
      <c r="A44" s="1">
        <v>11143</v>
      </c>
      <c r="B44" s="2" t="s">
        <v>325</v>
      </c>
      <c r="C44" s="3" t="s">
        <v>326</v>
      </c>
      <c r="D44" s="4">
        <v>33665</v>
      </c>
      <c r="E44" s="4">
        <v>48273</v>
      </c>
      <c r="F44" s="4">
        <v>46447</v>
      </c>
      <c r="G44" s="5">
        <v>250</v>
      </c>
      <c r="H44" s="6" t="s">
        <v>62</v>
      </c>
      <c r="I44" s="2" t="s">
        <v>327</v>
      </c>
      <c r="J44" s="17" t="s">
        <v>16</v>
      </c>
      <c r="K44" s="18" t="s">
        <v>35</v>
      </c>
    </row>
    <row r="45" spans="1:11" s="18" customFormat="1" ht="13" x14ac:dyDescent="0.3">
      <c r="A45" s="1">
        <v>2416</v>
      </c>
      <c r="B45" s="2" t="s">
        <v>328</v>
      </c>
      <c r="C45" s="3" t="s">
        <v>329</v>
      </c>
      <c r="D45" s="4">
        <v>37350</v>
      </c>
      <c r="E45" s="4">
        <v>48304</v>
      </c>
      <c r="F45" s="4">
        <v>46477</v>
      </c>
      <c r="G45" s="5">
        <v>6200</v>
      </c>
      <c r="H45" s="6" t="s">
        <v>97</v>
      </c>
      <c r="I45" s="2" t="s">
        <v>330</v>
      </c>
      <c r="J45" s="17" t="s">
        <v>16</v>
      </c>
      <c r="K45" s="18" t="s">
        <v>45</v>
      </c>
    </row>
    <row r="46" spans="1:11" s="18" customFormat="1" ht="13" x14ac:dyDescent="0.3">
      <c r="A46" s="1">
        <v>2841</v>
      </c>
      <c r="B46" s="2" t="s">
        <v>331</v>
      </c>
      <c r="C46" s="3" t="s">
        <v>332</v>
      </c>
      <c r="D46" s="4">
        <v>30042</v>
      </c>
      <c r="E46" s="4">
        <v>48304</v>
      </c>
      <c r="F46" s="4">
        <v>46477</v>
      </c>
      <c r="G46" s="5">
        <v>3500</v>
      </c>
      <c r="H46" s="6" t="s">
        <v>14</v>
      </c>
      <c r="I46" s="2" t="s">
        <v>333</v>
      </c>
      <c r="J46" s="17" t="s">
        <v>16</v>
      </c>
      <c r="K46" s="18" t="s">
        <v>17</v>
      </c>
    </row>
    <row r="47" spans="1:11" s="18" customFormat="1" ht="13" x14ac:dyDescent="0.3">
      <c r="A47" s="1">
        <v>14775</v>
      </c>
      <c r="B47" s="2" t="s">
        <v>334</v>
      </c>
      <c r="C47" s="3" t="s">
        <v>335</v>
      </c>
      <c r="D47" s="4">
        <v>45399</v>
      </c>
      <c r="E47" s="4">
        <v>48304</v>
      </c>
      <c r="F47" s="4">
        <v>46477</v>
      </c>
      <c r="G47" s="5">
        <v>50</v>
      </c>
      <c r="H47" s="6" t="s">
        <v>124</v>
      </c>
      <c r="I47" s="2" t="s">
        <v>336</v>
      </c>
      <c r="J47" s="21" t="s">
        <v>337</v>
      </c>
      <c r="K47" s="18" t="s">
        <v>35</v>
      </c>
    </row>
    <row r="48" spans="1:11" s="18" customFormat="1" ht="13" x14ac:dyDescent="0.3">
      <c r="A48" s="1">
        <v>2966</v>
      </c>
      <c r="B48" s="2" t="s">
        <v>338</v>
      </c>
      <c r="C48" s="3" t="s">
        <v>339</v>
      </c>
      <c r="D48" s="4">
        <v>30088</v>
      </c>
      <c r="E48" s="4">
        <v>48334</v>
      </c>
      <c r="F48" s="4">
        <v>46507</v>
      </c>
      <c r="G48" s="5">
        <v>2400</v>
      </c>
      <c r="H48" s="6" t="s">
        <v>66</v>
      </c>
      <c r="I48" s="2" t="s">
        <v>340</v>
      </c>
      <c r="J48" s="17" t="s">
        <v>16</v>
      </c>
      <c r="K48" s="18" t="s">
        <v>35</v>
      </c>
    </row>
    <row r="49" spans="1:11" s="18" customFormat="1" ht="13" x14ac:dyDescent="0.3">
      <c r="A49" s="1">
        <v>11541</v>
      </c>
      <c r="B49" s="2" t="s">
        <v>341</v>
      </c>
      <c r="C49" s="3" t="s">
        <v>342</v>
      </c>
      <c r="D49" s="4">
        <v>37385</v>
      </c>
      <c r="E49" s="4">
        <v>48334</v>
      </c>
      <c r="F49" s="4">
        <v>46507</v>
      </c>
      <c r="G49" s="5">
        <v>187</v>
      </c>
      <c r="H49" s="6" t="s">
        <v>48</v>
      </c>
      <c r="I49" s="2" t="s">
        <v>343</v>
      </c>
      <c r="J49" s="17" t="s">
        <v>16</v>
      </c>
      <c r="K49" s="18" t="s">
        <v>50</v>
      </c>
    </row>
    <row r="50" spans="1:11" s="18" customFormat="1" ht="13" x14ac:dyDescent="0.3">
      <c r="A50" s="1">
        <v>2958</v>
      </c>
      <c r="B50" s="2" t="s">
        <v>344</v>
      </c>
      <c r="C50" s="3" t="s">
        <v>345</v>
      </c>
      <c r="D50" s="4">
        <v>30110</v>
      </c>
      <c r="E50" s="4">
        <v>48365</v>
      </c>
      <c r="F50" s="4">
        <v>46538</v>
      </c>
      <c r="G50" s="5">
        <v>3645</v>
      </c>
      <c r="H50" s="6" t="s">
        <v>14</v>
      </c>
      <c r="I50" s="2" t="s">
        <v>346</v>
      </c>
      <c r="J50" s="17" t="s">
        <v>16</v>
      </c>
      <c r="K50" s="18" t="s">
        <v>17</v>
      </c>
    </row>
    <row r="51" spans="1:11" s="18" customFormat="1" ht="13" x14ac:dyDescent="0.3">
      <c r="A51" s="1">
        <v>3207</v>
      </c>
      <c r="B51" s="2" t="s">
        <v>347</v>
      </c>
      <c r="C51" s="3" t="s">
        <v>348</v>
      </c>
      <c r="D51" s="4">
        <v>30118</v>
      </c>
      <c r="E51" s="4">
        <v>48365</v>
      </c>
      <c r="F51" s="4">
        <v>46538</v>
      </c>
      <c r="G51" s="5">
        <v>15000</v>
      </c>
      <c r="H51" s="6" t="s">
        <v>109</v>
      </c>
      <c r="I51" s="2" t="s">
        <v>349</v>
      </c>
      <c r="J51" s="17" t="s">
        <v>16</v>
      </c>
      <c r="K51" s="18" t="s">
        <v>30</v>
      </c>
    </row>
    <row r="52" spans="1:11" s="18" customFormat="1" ht="13" x14ac:dyDescent="0.3">
      <c r="A52" s="1">
        <v>11168</v>
      </c>
      <c r="B52" s="2" t="s">
        <v>350</v>
      </c>
      <c r="C52" s="3" t="s">
        <v>351</v>
      </c>
      <c r="D52" s="4">
        <v>33784</v>
      </c>
      <c r="E52" s="4">
        <v>48365</v>
      </c>
      <c r="F52" s="4">
        <v>46538</v>
      </c>
      <c r="G52" s="5">
        <v>100</v>
      </c>
      <c r="H52" s="6" t="s">
        <v>62</v>
      </c>
      <c r="I52" s="2" t="s">
        <v>352</v>
      </c>
      <c r="J52" s="17" t="s">
        <v>16</v>
      </c>
      <c r="K52" s="18" t="s">
        <v>35</v>
      </c>
    </row>
    <row r="53" spans="1:11" s="18" customFormat="1" ht="13" x14ac:dyDescent="0.3">
      <c r="A53" s="1">
        <v>11169</v>
      </c>
      <c r="B53" s="2" t="s">
        <v>353</v>
      </c>
      <c r="C53" s="3" t="s">
        <v>354</v>
      </c>
      <c r="D53" s="4">
        <v>33813</v>
      </c>
      <c r="E53" s="4">
        <v>48395</v>
      </c>
      <c r="F53" s="4">
        <v>46568</v>
      </c>
      <c r="G53" s="5">
        <v>1275</v>
      </c>
      <c r="H53" s="6" t="s">
        <v>324</v>
      </c>
      <c r="I53" s="2" t="s">
        <v>355</v>
      </c>
      <c r="J53" s="17" t="s">
        <v>16</v>
      </c>
      <c r="K53" s="18" t="s">
        <v>45</v>
      </c>
    </row>
    <row r="54" spans="1:11" s="18" customFormat="1" ht="13" x14ac:dyDescent="0.3">
      <c r="A54" s="1">
        <v>2937</v>
      </c>
      <c r="B54" s="2" t="s">
        <v>356</v>
      </c>
      <c r="C54" s="3" t="s">
        <v>357</v>
      </c>
      <c r="D54" s="4">
        <v>30183</v>
      </c>
      <c r="E54" s="4">
        <v>48426</v>
      </c>
      <c r="F54" s="4">
        <v>46599</v>
      </c>
      <c r="G54" s="5">
        <v>9367</v>
      </c>
      <c r="H54" s="6" t="s">
        <v>57</v>
      </c>
      <c r="I54" s="2" t="s">
        <v>358</v>
      </c>
      <c r="J54" s="17" t="s">
        <v>16</v>
      </c>
      <c r="K54" s="18" t="s">
        <v>50</v>
      </c>
    </row>
    <row r="55" spans="1:11" s="18" customFormat="1" ht="13" x14ac:dyDescent="0.3">
      <c r="A55" s="1">
        <v>3193</v>
      </c>
      <c r="B55" s="2" t="s">
        <v>359</v>
      </c>
      <c r="C55" s="3" t="s">
        <v>360</v>
      </c>
      <c r="D55" s="4">
        <v>30194</v>
      </c>
      <c r="E55" s="4">
        <v>48426</v>
      </c>
      <c r="F55" s="4">
        <v>46599</v>
      </c>
      <c r="G55" s="5">
        <v>4900</v>
      </c>
      <c r="H55" s="6" t="s">
        <v>14</v>
      </c>
      <c r="I55" s="2" t="s">
        <v>361</v>
      </c>
      <c r="J55" s="17" t="s">
        <v>16</v>
      </c>
      <c r="K55" s="18" t="s">
        <v>17</v>
      </c>
    </row>
    <row r="56" spans="1:11" s="18" customFormat="1" ht="13" x14ac:dyDescent="0.3">
      <c r="A56" s="1">
        <v>5702</v>
      </c>
      <c r="B56" s="2" t="s">
        <v>362</v>
      </c>
      <c r="C56" s="3" t="s">
        <v>65</v>
      </c>
      <c r="D56" s="4">
        <v>30169</v>
      </c>
      <c r="E56" s="4">
        <v>48426</v>
      </c>
      <c r="F56" s="4">
        <v>46599</v>
      </c>
      <c r="G56" s="5">
        <v>530</v>
      </c>
      <c r="H56" s="6" t="s">
        <v>192</v>
      </c>
      <c r="I56" s="2" t="s">
        <v>363</v>
      </c>
      <c r="J56" s="17" t="s">
        <v>16</v>
      </c>
      <c r="K56" s="18" t="s">
        <v>35</v>
      </c>
    </row>
    <row r="57" spans="1:11" s="18" customFormat="1" ht="13" x14ac:dyDescent="0.3">
      <c r="A57" s="1">
        <v>2892</v>
      </c>
      <c r="B57" s="2" t="s">
        <v>364</v>
      </c>
      <c r="C57" s="3" t="s">
        <v>365</v>
      </c>
      <c r="D57" s="4">
        <v>30224</v>
      </c>
      <c r="E57" s="4">
        <v>48457</v>
      </c>
      <c r="F57" s="4">
        <v>46630</v>
      </c>
      <c r="G57" s="5">
        <v>27360</v>
      </c>
      <c r="H57" s="6" t="s">
        <v>14</v>
      </c>
      <c r="I57" s="2" t="s">
        <v>366</v>
      </c>
      <c r="J57" s="17" t="s">
        <v>16</v>
      </c>
      <c r="K57" s="18" t="s">
        <v>17</v>
      </c>
    </row>
    <row r="58" spans="1:11" s="18" customFormat="1" ht="13" x14ac:dyDescent="0.3">
      <c r="A58" s="1">
        <v>7009</v>
      </c>
      <c r="B58" s="2" t="s">
        <v>367</v>
      </c>
      <c r="C58" s="3" t="s">
        <v>186</v>
      </c>
      <c r="D58" s="4">
        <v>30896</v>
      </c>
      <c r="E58" s="4">
        <v>48457</v>
      </c>
      <c r="F58" s="4">
        <v>46630</v>
      </c>
      <c r="G58" s="5"/>
      <c r="H58" s="6" t="s">
        <v>14</v>
      </c>
      <c r="I58" s="2" t="s">
        <v>126</v>
      </c>
      <c r="J58" s="17" t="s">
        <v>127</v>
      </c>
      <c r="K58" s="18" t="s">
        <v>17</v>
      </c>
    </row>
    <row r="59" spans="1:11" s="18" customFormat="1" ht="13" x14ac:dyDescent="0.3">
      <c r="A59" s="1">
        <v>11068</v>
      </c>
      <c r="B59" s="2" t="s">
        <v>368</v>
      </c>
      <c r="C59" s="3" t="s">
        <v>369</v>
      </c>
      <c r="D59" s="4">
        <v>33374</v>
      </c>
      <c r="E59" s="4">
        <v>48457</v>
      </c>
      <c r="F59" s="4">
        <v>46630</v>
      </c>
      <c r="G59" s="5">
        <v>7549</v>
      </c>
      <c r="H59" s="6" t="s">
        <v>14</v>
      </c>
      <c r="I59" s="2" t="s">
        <v>366</v>
      </c>
      <c r="J59" s="17" t="s">
        <v>16</v>
      </c>
      <c r="K59" s="18" t="s">
        <v>17</v>
      </c>
    </row>
    <row r="60" spans="1:11" s="18" customFormat="1" ht="13" x14ac:dyDescent="0.3">
      <c r="A60" s="1">
        <v>2840</v>
      </c>
      <c r="B60" s="2" t="s">
        <v>370</v>
      </c>
      <c r="C60" s="3" t="s">
        <v>136</v>
      </c>
      <c r="D60" s="4">
        <v>30215</v>
      </c>
      <c r="E60" s="4">
        <v>48487</v>
      </c>
      <c r="F60" s="4">
        <v>46660</v>
      </c>
      <c r="G60" s="5">
        <v>6200</v>
      </c>
      <c r="H60" s="6" t="s">
        <v>57</v>
      </c>
      <c r="I60" s="2" t="s">
        <v>371</v>
      </c>
      <c r="J60" s="17" t="s">
        <v>16</v>
      </c>
      <c r="K60" s="18" t="s">
        <v>50</v>
      </c>
    </row>
    <row r="61" spans="1:11" s="18" customFormat="1" ht="13" x14ac:dyDescent="0.3">
      <c r="A61" s="11" t="s">
        <v>105</v>
      </c>
      <c r="B61" s="12">
        <f>SUBTOTAL(103,Table557[Project Number])</f>
        <v>33</v>
      </c>
      <c r="C61" s="13"/>
      <c r="D61" s="11"/>
      <c r="E61" s="11"/>
      <c r="F61" s="16"/>
      <c r="G61" s="11"/>
      <c r="H61" s="11"/>
      <c r="I61" s="12"/>
      <c r="J61" s="14"/>
      <c r="K61" s="10"/>
    </row>
  </sheetData>
  <mergeCells count="2">
    <mergeCell ref="A1:K1"/>
    <mergeCell ref="A26:K26"/>
  </mergeCells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9C739-ACFB-4A69-B150-A2FF6F26BB6A}">
  <dimension ref="A1:M70"/>
  <sheetViews>
    <sheetView workbookViewId="0">
      <selection activeCell="J10" sqref="J10"/>
    </sheetView>
  </sheetViews>
  <sheetFormatPr defaultRowHeight="14.5" x14ac:dyDescent="0.35"/>
  <cols>
    <col min="1" max="1" width="18.7265625" bestFit="1" customWidth="1"/>
    <col min="2" max="2" width="26.453125" bestFit="1" customWidth="1"/>
    <col min="3" max="3" width="27.54296875" customWidth="1"/>
    <col min="4" max="4" width="14.08984375" bestFit="1" customWidth="1"/>
    <col min="5" max="5" width="18.453125" bestFit="1" customWidth="1"/>
    <col min="6" max="6" width="12.6328125" bestFit="1" customWidth="1"/>
    <col min="7" max="7" width="27" bestFit="1" customWidth="1"/>
    <col min="9" max="9" width="38.7265625" bestFit="1" customWidth="1"/>
    <col min="10" max="10" width="14.90625" bestFit="1" customWidth="1"/>
    <col min="11" max="11" width="16.54296875" bestFit="1" customWidth="1"/>
  </cols>
  <sheetData>
    <row r="1" spans="1:1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35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pans="1:11" s="18" customFormat="1" ht="13" x14ac:dyDescent="0.3">
      <c r="A3" s="1">
        <v>2528</v>
      </c>
      <c r="B3" s="2" t="s">
        <v>130</v>
      </c>
      <c r="C3" s="3" t="s">
        <v>128</v>
      </c>
      <c r="D3" s="4">
        <v>32688</v>
      </c>
      <c r="E3" s="4">
        <v>47452</v>
      </c>
      <c r="F3" s="4">
        <v>46721</v>
      </c>
      <c r="G3" s="5">
        <v>6650</v>
      </c>
      <c r="H3" s="6" t="s">
        <v>33</v>
      </c>
      <c r="I3" s="2" t="s">
        <v>129</v>
      </c>
      <c r="J3" s="17" t="s">
        <v>16</v>
      </c>
      <c r="K3" s="18" t="s">
        <v>45</v>
      </c>
    </row>
    <row r="4" spans="1:11" s="18" customFormat="1" ht="13" x14ac:dyDescent="0.3">
      <c r="A4" s="1">
        <v>2926</v>
      </c>
      <c r="B4" s="2" t="s">
        <v>140</v>
      </c>
      <c r="C4" s="3" t="s">
        <v>136</v>
      </c>
      <c r="D4" s="4">
        <v>29307</v>
      </c>
      <c r="E4" s="4">
        <v>47542</v>
      </c>
      <c r="F4" s="4">
        <v>46811</v>
      </c>
      <c r="G4" s="5">
        <v>6100</v>
      </c>
      <c r="H4" s="6" t="s">
        <v>57</v>
      </c>
      <c r="I4" s="2" t="s">
        <v>141</v>
      </c>
      <c r="J4" s="17" t="s">
        <v>16</v>
      </c>
      <c r="K4" s="18" t="s">
        <v>50</v>
      </c>
    </row>
    <row r="5" spans="1:11" s="18" customFormat="1" ht="13" x14ac:dyDescent="0.3">
      <c r="A5" s="1">
        <v>1025</v>
      </c>
      <c r="B5" s="2" t="s">
        <v>117</v>
      </c>
      <c r="C5" s="3" t="s">
        <v>118</v>
      </c>
      <c r="D5" s="4">
        <v>29447</v>
      </c>
      <c r="E5" s="4">
        <v>47595</v>
      </c>
      <c r="F5" s="4">
        <v>46865</v>
      </c>
      <c r="G5" s="5">
        <v>380390</v>
      </c>
      <c r="H5" s="6" t="s">
        <v>109</v>
      </c>
      <c r="I5" s="2" t="s">
        <v>110</v>
      </c>
      <c r="J5" s="17" t="s">
        <v>16</v>
      </c>
      <c r="K5" s="18" t="s">
        <v>30</v>
      </c>
    </row>
    <row r="6" spans="1:11" s="18" customFormat="1" ht="13" x14ac:dyDescent="0.3">
      <c r="A6" s="1">
        <v>2987</v>
      </c>
      <c r="B6" s="2" t="s">
        <v>142</v>
      </c>
      <c r="C6" s="3" t="s">
        <v>143</v>
      </c>
      <c r="D6" s="4">
        <v>29348</v>
      </c>
      <c r="E6" s="4">
        <v>47603</v>
      </c>
      <c r="F6" s="4">
        <v>46873</v>
      </c>
      <c r="G6" s="5">
        <v>12</v>
      </c>
      <c r="H6" s="6" t="s">
        <v>14</v>
      </c>
      <c r="I6" s="2" t="s">
        <v>144</v>
      </c>
      <c r="J6" s="17" t="s">
        <v>16</v>
      </c>
      <c r="K6" s="18" t="s">
        <v>17</v>
      </c>
    </row>
    <row r="7" spans="1:11" s="18" customFormat="1" ht="13" x14ac:dyDescent="0.3">
      <c r="A7" s="1">
        <v>2832</v>
      </c>
      <c r="B7" s="2" t="s">
        <v>133</v>
      </c>
      <c r="C7" s="3" t="s">
        <v>134</v>
      </c>
      <c r="D7" s="4">
        <v>29382</v>
      </c>
      <c r="E7" s="4">
        <v>47634</v>
      </c>
      <c r="F7" s="4">
        <v>46904</v>
      </c>
      <c r="G7" s="5">
        <v>101250</v>
      </c>
      <c r="H7" s="6" t="s">
        <v>48</v>
      </c>
      <c r="I7" s="2" t="s">
        <v>135</v>
      </c>
      <c r="J7" s="17" t="s">
        <v>16</v>
      </c>
      <c r="K7" s="18" t="s">
        <v>50</v>
      </c>
    </row>
    <row r="8" spans="1:11" s="18" customFormat="1" ht="13" x14ac:dyDescent="0.3">
      <c r="A8" s="1">
        <v>3104</v>
      </c>
      <c r="B8" s="2" t="s">
        <v>147</v>
      </c>
      <c r="C8" s="3" t="s">
        <v>106</v>
      </c>
      <c r="D8" s="4">
        <v>29767</v>
      </c>
      <c r="E8" s="4">
        <v>47634</v>
      </c>
      <c r="F8" s="4">
        <v>46904</v>
      </c>
      <c r="G8" s="5"/>
      <c r="H8" s="6" t="s">
        <v>48</v>
      </c>
      <c r="I8" s="2" t="s">
        <v>126</v>
      </c>
      <c r="J8" s="17" t="s">
        <v>127</v>
      </c>
      <c r="K8" s="18" t="s">
        <v>50</v>
      </c>
    </row>
    <row r="9" spans="1:11" s="18" customFormat="1" ht="13" x14ac:dyDescent="0.3">
      <c r="A9" s="1">
        <v>10806</v>
      </c>
      <c r="B9" s="2" t="s">
        <v>151</v>
      </c>
      <c r="C9" s="3" t="s">
        <v>123</v>
      </c>
      <c r="D9" s="4">
        <v>33053</v>
      </c>
      <c r="E9" s="4">
        <v>47634</v>
      </c>
      <c r="F9" s="4">
        <v>46904</v>
      </c>
      <c r="G9" s="5">
        <v>790</v>
      </c>
      <c r="H9" s="6" t="s">
        <v>124</v>
      </c>
      <c r="I9" s="2" t="s">
        <v>121</v>
      </c>
      <c r="J9" s="17" t="s">
        <v>16</v>
      </c>
      <c r="K9" s="18" t="s">
        <v>35</v>
      </c>
    </row>
    <row r="10" spans="1:11" s="18" customFormat="1" ht="13" x14ac:dyDescent="0.3">
      <c r="A10" s="1">
        <v>597</v>
      </c>
      <c r="B10" s="2" t="s">
        <v>115</v>
      </c>
      <c r="C10" s="3" t="s">
        <v>107</v>
      </c>
      <c r="D10" s="4">
        <v>36433</v>
      </c>
      <c r="E10" s="4">
        <v>47664</v>
      </c>
      <c r="F10" s="4">
        <v>46934</v>
      </c>
      <c r="G10" s="5">
        <v>1200</v>
      </c>
      <c r="H10" s="6" t="s">
        <v>93</v>
      </c>
      <c r="I10" s="2" t="s">
        <v>116</v>
      </c>
      <c r="J10" s="17" t="s">
        <v>16</v>
      </c>
      <c r="K10" s="18" t="s">
        <v>17</v>
      </c>
    </row>
    <row r="11" spans="1:11" s="18" customFormat="1" ht="13" x14ac:dyDescent="0.3">
      <c r="A11" s="1">
        <v>2911</v>
      </c>
      <c r="B11" s="2" t="s">
        <v>137</v>
      </c>
      <c r="C11" s="3" t="s">
        <v>138</v>
      </c>
      <c r="D11" s="4">
        <v>29419</v>
      </c>
      <c r="E11" s="4">
        <v>47664</v>
      </c>
      <c r="F11" s="4">
        <v>46934</v>
      </c>
      <c r="G11" s="5">
        <v>22000</v>
      </c>
      <c r="H11" s="6" t="s">
        <v>108</v>
      </c>
      <c r="I11" s="2" t="s">
        <v>139</v>
      </c>
      <c r="J11" s="17" t="s">
        <v>16</v>
      </c>
      <c r="K11" s="18" t="s">
        <v>50</v>
      </c>
    </row>
    <row r="12" spans="1:11" s="18" customFormat="1" ht="13" x14ac:dyDescent="0.3">
      <c r="A12" s="1">
        <v>3017</v>
      </c>
      <c r="B12" s="2" t="s">
        <v>145</v>
      </c>
      <c r="C12" s="3" t="s">
        <v>146</v>
      </c>
      <c r="D12" s="4">
        <v>29419</v>
      </c>
      <c r="E12" s="4">
        <v>47664</v>
      </c>
      <c r="F12" s="4">
        <v>46934</v>
      </c>
      <c r="G12" s="5">
        <v>249</v>
      </c>
      <c r="H12" s="6" t="s">
        <v>108</v>
      </c>
      <c r="I12" s="2" t="s">
        <v>145</v>
      </c>
      <c r="J12" s="17" t="s">
        <v>16</v>
      </c>
      <c r="K12" s="18" t="s">
        <v>50</v>
      </c>
    </row>
    <row r="13" spans="1:11" s="18" customFormat="1" ht="13" x14ac:dyDescent="0.3">
      <c r="A13" s="1">
        <v>420</v>
      </c>
      <c r="B13" s="2" t="s">
        <v>111</v>
      </c>
      <c r="C13" s="3" t="s">
        <v>112</v>
      </c>
      <c r="D13" s="4">
        <v>36767</v>
      </c>
      <c r="E13" s="4">
        <v>47695</v>
      </c>
      <c r="F13" s="4">
        <v>46965</v>
      </c>
      <c r="G13" s="5">
        <v>4200</v>
      </c>
      <c r="H13" s="6" t="s">
        <v>108</v>
      </c>
      <c r="I13" s="2" t="s">
        <v>113</v>
      </c>
      <c r="J13" s="17" t="s">
        <v>16</v>
      </c>
      <c r="K13" s="18" t="s">
        <v>50</v>
      </c>
    </row>
    <row r="14" spans="1:11" s="18" customFormat="1" ht="13" x14ac:dyDescent="0.3">
      <c r="A14" s="1">
        <v>1881</v>
      </c>
      <c r="B14" s="2" t="s">
        <v>122</v>
      </c>
      <c r="C14" s="3" t="s">
        <v>114</v>
      </c>
      <c r="D14" s="4">
        <v>29447</v>
      </c>
      <c r="E14" s="4">
        <v>47726</v>
      </c>
      <c r="F14" s="4">
        <v>46996</v>
      </c>
      <c r="G14" s="5">
        <v>195500</v>
      </c>
      <c r="H14" s="6" t="s">
        <v>109</v>
      </c>
      <c r="I14" s="2" t="s">
        <v>110</v>
      </c>
      <c r="J14" s="17" t="s">
        <v>16</v>
      </c>
      <c r="K14" s="18" t="s">
        <v>30</v>
      </c>
    </row>
    <row r="15" spans="1:11" s="18" customFormat="1" ht="13" x14ac:dyDescent="0.3">
      <c r="A15" s="1">
        <v>2032</v>
      </c>
      <c r="B15" s="2" t="s">
        <v>125</v>
      </c>
      <c r="C15" s="3" t="s">
        <v>119</v>
      </c>
      <c r="D15" s="4">
        <v>36783</v>
      </c>
      <c r="E15" s="4">
        <v>47726</v>
      </c>
      <c r="F15" s="4">
        <v>46996</v>
      </c>
      <c r="G15" s="5">
        <v>1500</v>
      </c>
      <c r="H15" s="6" t="s">
        <v>120</v>
      </c>
      <c r="I15" s="2" t="s">
        <v>125</v>
      </c>
      <c r="J15" s="17" t="s">
        <v>16</v>
      </c>
      <c r="K15" s="18" t="s">
        <v>50</v>
      </c>
    </row>
    <row r="16" spans="1:11" s="18" customFormat="1" ht="13" x14ac:dyDescent="0.3">
      <c r="A16" s="1">
        <v>2722</v>
      </c>
      <c r="B16" s="2" t="s">
        <v>131</v>
      </c>
      <c r="C16" s="3" t="s">
        <v>107</v>
      </c>
      <c r="D16" s="4">
        <v>36672</v>
      </c>
      <c r="E16" s="4">
        <v>47726</v>
      </c>
      <c r="F16" s="4">
        <v>46996</v>
      </c>
      <c r="G16" s="5">
        <v>5000</v>
      </c>
      <c r="H16" s="6" t="s">
        <v>93</v>
      </c>
      <c r="I16" s="2" t="s">
        <v>132</v>
      </c>
      <c r="J16" s="17" t="s">
        <v>16</v>
      </c>
      <c r="K16" s="18" t="s">
        <v>17</v>
      </c>
    </row>
    <row r="17" spans="1:13" s="18" customFormat="1" ht="13" x14ac:dyDescent="0.3">
      <c r="A17" s="1">
        <v>9340</v>
      </c>
      <c r="B17" s="2" t="s">
        <v>148</v>
      </c>
      <c r="C17" s="3" t="s">
        <v>149</v>
      </c>
      <c r="D17" s="4">
        <v>33170</v>
      </c>
      <c r="E17" s="4">
        <v>47756</v>
      </c>
      <c r="F17" s="4">
        <v>47026</v>
      </c>
      <c r="G17" s="5">
        <v>1000</v>
      </c>
      <c r="H17" s="6" t="s">
        <v>33</v>
      </c>
      <c r="I17" s="2" t="s">
        <v>150</v>
      </c>
      <c r="J17" s="17" t="s">
        <v>16</v>
      </c>
      <c r="K17" s="18" t="s">
        <v>35</v>
      </c>
    </row>
    <row r="18" spans="1:13" x14ac:dyDescent="0.35">
      <c r="A18" s="11" t="s">
        <v>105</v>
      </c>
      <c r="B18" s="12">
        <f>SUBTOTAL(103,Table328[Project Number])</f>
        <v>15</v>
      </c>
      <c r="C18" s="13"/>
      <c r="D18" s="11"/>
      <c r="E18" s="11"/>
      <c r="F18" s="11"/>
      <c r="G18" s="20"/>
      <c r="H18" s="11"/>
      <c r="I18" s="12"/>
      <c r="J18" s="14"/>
      <c r="K18" s="10"/>
    </row>
    <row r="21" spans="1:13" x14ac:dyDescent="0.35">
      <c r="A21" s="22" t="s">
        <v>153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3" x14ac:dyDescent="0.35">
      <c r="A22" s="7" t="s">
        <v>1</v>
      </c>
      <c r="B22" s="8" t="s">
        <v>2</v>
      </c>
      <c r="C22" s="9" t="s">
        <v>3</v>
      </c>
      <c r="D22" s="8" t="s">
        <v>4</v>
      </c>
      <c r="E22" s="8" t="s">
        <v>5</v>
      </c>
      <c r="F22" s="15" t="s">
        <v>152</v>
      </c>
      <c r="G22" s="9" t="s">
        <v>7</v>
      </c>
      <c r="H22" s="9" t="s">
        <v>8</v>
      </c>
      <c r="I22" s="9" t="s">
        <v>9</v>
      </c>
      <c r="J22" s="9" t="s">
        <v>10</v>
      </c>
      <c r="K22" s="9" t="s">
        <v>11</v>
      </c>
    </row>
    <row r="23" spans="1:13" s="18" customFormat="1" ht="13" x14ac:dyDescent="0.3">
      <c r="A23" s="1">
        <v>2661</v>
      </c>
      <c r="B23" s="2" t="s">
        <v>372</v>
      </c>
      <c r="C23" s="3" t="s">
        <v>186</v>
      </c>
      <c r="D23" s="4">
        <v>37564</v>
      </c>
      <c r="E23" s="4">
        <v>48518</v>
      </c>
      <c r="F23" s="4">
        <v>46691</v>
      </c>
      <c r="G23" s="5">
        <v>20000</v>
      </c>
      <c r="H23" s="6" t="s">
        <v>14</v>
      </c>
      <c r="I23" s="2" t="s">
        <v>372</v>
      </c>
      <c r="J23" s="17" t="s">
        <v>16</v>
      </c>
      <c r="K23" s="18" t="s">
        <v>17</v>
      </c>
      <c r="L23" s="19"/>
      <c r="M23" s="19"/>
    </row>
    <row r="24" spans="1:13" s="18" customFormat="1" ht="13" x14ac:dyDescent="0.3">
      <c r="A24" s="1">
        <v>2769</v>
      </c>
      <c r="B24" s="2" t="s">
        <v>373</v>
      </c>
      <c r="C24" s="3" t="s">
        <v>374</v>
      </c>
      <c r="D24" s="4">
        <v>30265</v>
      </c>
      <c r="E24" s="4">
        <v>48518</v>
      </c>
      <c r="F24" s="4">
        <v>46691</v>
      </c>
      <c r="G24" s="5">
        <v>20300</v>
      </c>
      <c r="H24" s="6" t="s">
        <v>109</v>
      </c>
      <c r="I24" s="2" t="s">
        <v>375</v>
      </c>
      <c r="J24" s="17" t="s">
        <v>16</v>
      </c>
      <c r="K24" s="18" t="s">
        <v>30</v>
      </c>
      <c r="L24" s="19"/>
      <c r="M24" s="19"/>
    </row>
    <row r="25" spans="1:13" s="18" customFormat="1" ht="13" x14ac:dyDescent="0.3">
      <c r="A25" s="1">
        <v>2903</v>
      </c>
      <c r="B25" s="2" t="s">
        <v>376</v>
      </c>
      <c r="C25" s="3" t="s">
        <v>317</v>
      </c>
      <c r="D25" s="4">
        <v>30277</v>
      </c>
      <c r="E25" s="4">
        <v>48518</v>
      </c>
      <c r="F25" s="4">
        <v>46691</v>
      </c>
      <c r="G25" s="5">
        <v>2650</v>
      </c>
      <c r="H25" s="6" t="s">
        <v>14</v>
      </c>
      <c r="I25" s="2" t="s">
        <v>377</v>
      </c>
      <c r="J25" s="17" t="s">
        <v>16</v>
      </c>
      <c r="K25" s="18" t="s">
        <v>17</v>
      </c>
      <c r="L25" s="19"/>
      <c r="M25" s="19"/>
    </row>
    <row r="26" spans="1:13" s="18" customFormat="1" ht="13" x14ac:dyDescent="0.3">
      <c r="A26" s="1">
        <v>3819</v>
      </c>
      <c r="B26" s="2" t="s">
        <v>378</v>
      </c>
      <c r="C26" s="3" t="s">
        <v>379</v>
      </c>
      <c r="D26" s="4">
        <v>30273</v>
      </c>
      <c r="E26" s="4">
        <v>48518</v>
      </c>
      <c r="F26" s="4">
        <v>46691</v>
      </c>
      <c r="G26" s="5">
        <v>2500</v>
      </c>
      <c r="H26" s="6" t="s">
        <v>76</v>
      </c>
      <c r="I26" s="2" t="s">
        <v>380</v>
      </c>
      <c r="J26" s="17" t="s">
        <v>16</v>
      </c>
      <c r="K26" s="18" t="s">
        <v>17</v>
      </c>
      <c r="L26" s="19"/>
      <c r="M26" s="19"/>
    </row>
    <row r="27" spans="1:13" s="18" customFormat="1" ht="13" x14ac:dyDescent="0.3">
      <c r="A27" s="1">
        <v>5891</v>
      </c>
      <c r="B27" s="2" t="s">
        <v>381</v>
      </c>
      <c r="C27" s="3" t="s">
        <v>382</v>
      </c>
      <c r="D27" s="4">
        <v>30257</v>
      </c>
      <c r="E27" s="4">
        <v>48518</v>
      </c>
      <c r="F27" s="4">
        <v>46691</v>
      </c>
      <c r="G27" s="5">
        <v>4793</v>
      </c>
      <c r="H27" s="6" t="s">
        <v>210</v>
      </c>
      <c r="I27" s="2" t="s">
        <v>383</v>
      </c>
      <c r="J27" s="17" t="s">
        <v>16</v>
      </c>
      <c r="K27" s="18" t="s">
        <v>50</v>
      </c>
      <c r="L27" s="19"/>
      <c r="M27" s="19"/>
    </row>
    <row r="28" spans="1:13" s="18" customFormat="1" ht="13" x14ac:dyDescent="0.3">
      <c r="A28" s="1">
        <v>6059</v>
      </c>
      <c r="B28" s="2" t="s">
        <v>384</v>
      </c>
      <c r="C28" s="3" t="s">
        <v>385</v>
      </c>
      <c r="D28" s="4">
        <v>37559</v>
      </c>
      <c r="E28" s="4">
        <v>48518</v>
      </c>
      <c r="F28" s="4">
        <v>46691</v>
      </c>
      <c r="G28" s="5">
        <v>600</v>
      </c>
      <c r="H28" s="6" t="s">
        <v>20</v>
      </c>
      <c r="I28" s="2" t="s">
        <v>90</v>
      </c>
      <c r="J28" s="17" t="s">
        <v>16</v>
      </c>
      <c r="K28" s="18" t="s">
        <v>22</v>
      </c>
      <c r="L28" s="19"/>
      <c r="M28" s="19"/>
    </row>
    <row r="29" spans="1:13" s="18" customFormat="1" ht="13" x14ac:dyDescent="0.3">
      <c r="A29" s="1">
        <v>11217</v>
      </c>
      <c r="B29" s="2" t="s">
        <v>386</v>
      </c>
      <c r="C29" s="3" t="s">
        <v>387</v>
      </c>
      <c r="D29" s="4">
        <v>33926</v>
      </c>
      <c r="E29" s="4">
        <v>48518</v>
      </c>
      <c r="F29" s="4">
        <v>46691</v>
      </c>
      <c r="G29" s="5">
        <v>37</v>
      </c>
      <c r="H29" s="6" t="s">
        <v>62</v>
      </c>
      <c r="I29" s="2" t="s">
        <v>386</v>
      </c>
      <c r="J29" s="17" t="s">
        <v>16</v>
      </c>
      <c r="K29" s="18" t="s">
        <v>35</v>
      </c>
      <c r="L29" s="19"/>
      <c r="M29" s="19"/>
    </row>
    <row r="30" spans="1:13" s="18" customFormat="1" ht="13" x14ac:dyDescent="0.3">
      <c r="A30" s="1">
        <v>2031</v>
      </c>
      <c r="B30" s="2" t="s">
        <v>388</v>
      </c>
      <c r="C30" s="3" t="s">
        <v>389</v>
      </c>
      <c r="D30" s="4">
        <v>37607</v>
      </c>
      <c r="E30" s="4">
        <v>48548</v>
      </c>
      <c r="F30" s="4">
        <v>46721</v>
      </c>
      <c r="G30" s="5">
        <v>2000</v>
      </c>
      <c r="H30" s="6" t="s">
        <v>93</v>
      </c>
      <c r="I30" s="2" t="s">
        <v>390</v>
      </c>
      <c r="J30" s="17" t="s">
        <v>16</v>
      </c>
      <c r="K30" s="18" t="s">
        <v>17</v>
      </c>
      <c r="L30" s="19"/>
      <c r="M30" s="19"/>
    </row>
    <row r="31" spans="1:13" s="18" customFormat="1" ht="13" x14ac:dyDescent="0.3">
      <c r="A31" s="1">
        <v>4796</v>
      </c>
      <c r="B31" s="2" t="s">
        <v>391</v>
      </c>
      <c r="C31" s="3" t="s">
        <v>392</v>
      </c>
      <c r="D31" s="4">
        <v>30314</v>
      </c>
      <c r="E31" s="4">
        <v>48548</v>
      </c>
      <c r="F31" s="4">
        <v>46721</v>
      </c>
      <c r="G31" s="5">
        <v>32650</v>
      </c>
      <c r="H31" s="6" t="s">
        <v>20</v>
      </c>
      <c r="I31" s="2" t="s">
        <v>21</v>
      </c>
      <c r="J31" s="17" t="s">
        <v>16</v>
      </c>
      <c r="K31" s="18" t="s">
        <v>22</v>
      </c>
      <c r="L31" s="19"/>
      <c r="M31" s="19"/>
    </row>
    <row r="32" spans="1:13" s="18" customFormat="1" ht="13" x14ac:dyDescent="0.3">
      <c r="A32" s="1">
        <v>6120</v>
      </c>
      <c r="B32" s="2" t="s">
        <v>393</v>
      </c>
      <c r="C32" s="3" t="s">
        <v>394</v>
      </c>
      <c r="D32" s="4">
        <v>30314</v>
      </c>
      <c r="E32" s="4">
        <v>48548</v>
      </c>
      <c r="F32" s="4">
        <v>46721</v>
      </c>
      <c r="G32" s="5">
        <v>990</v>
      </c>
      <c r="H32" s="6" t="s">
        <v>14</v>
      </c>
      <c r="I32" s="2" t="s">
        <v>393</v>
      </c>
      <c r="J32" s="17" t="s">
        <v>16</v>
      </c>
      <c r="K32" s="18" t="s">
        <v>17</v>
      </c>
      <c r="L32" s="19"/>
      <c r="M32" s="19"/>
    </row>
    <row r="33" spans="1:13" s="18" customFormat="1" ht="13" x14ac:dyDescent="0.3">
      <c r="A33" s="1">
        <v>3131</v>
      </c>
      <c r="B33" s="2" t="s">
        <v>395</v>
      </c>
      <c r="C33" s="3" t="s">
        <v>396</v>
      </c>
      <c r="D33" s="4">
        <v>30336</v>
      </c>
      <c r="E33" s="4">
        <v>48579</v>
      </c>
      <c r="F33" s="4">
        <v>46752</v>
      </c>
      <c r="G33" s="5">
        <v>803</v>
      </c>
      <c r="H33" s="6" t="s">
        <v>192</v>
      </c>
      <c r="I33" s="2" t="s">
        <v>397</v>
      </c>
      <c r="J33" s="17" t="s">
        <v>16</v>
      </c>
      <c r="K33" s="18" t="s">
        <v>35</v>
      </c>
      <c r="L33" s="19"/>
      <c r="M33" s="19"/>
    </row>
    <row r="34" spans="1:13" s="18" customFormat="1" ht="13" x14ac:dyDescent="0.3">
      <c r="A34" s="1">
        <v>5313</v>
      </c>
      <c r="B34" s="2" t="s">
        <v>398</v>
      </c>
      <c r="C34" s="3" t="s">
        <v>65</v>
      </c>
      <c r="D34" s="4">
        <v>30336</v>
      </c>
      <c r="E34" s="4">
        <v>48579</v>
      </c>
      <c r="F34" s="4">
        <v>46752</v>
      </c>
      <c r="G34" s="5">
        <v>2900</v>
      </c>
      <c r="H34" s="6" t="s">
        <v>192</v>
      </c>
      <c r="I34" s="2" t="s">
        <v>399</v>
      </c>
      <c r="J34" s="17" t="s">
        <v>16</v>
      </c>
      <c r="K34" s="18" t="s">
        <v>35</v>
      </c>
      <c r="L34" s="19"/>
      <c r="M34" s="19"/>
    </row>
    <row r="35" spans="1:13" s="18" customFormat="1" ht="13" x14ac:dyDescent="0.3">
      <c r="A35" s="1">
        <v>6058</v>
      </c>
      <c r="B35" s="2" t="s">
        <v>400</v>
      </c>
      <c r="C35" s="3" t="s">
        <v>401</v>
      </c>
      <c r="D35" s="4">
        <v>37559</v>
      </c>
      <c r="E35" s="4">
        <v>48579</v>
      </c>
      <c r="F35" s="4">
        <v>46752</v>
      </c>
      <c r="G35" s="5">
        <v>1900</v>
      </c>
      <c r="H35" s="6" t="s">
        <v>20</v>
      </c>
      <c r="I35" s="2" t="s">
        <v>90</v>
      </c>
      <c r="J35" s="17" t="s">
        <v>16</v>
      </c>
      <c r="K35" s="18" t="s">
        <v>22</v>
      </c>
      <c r="L35" s="19"/>
      <c r="M35" s="19"/>
    </row>
    <row r="36" spans="1:13" s="18" customFormat="1" ht="13" x14ac:dyDescent="0.3">
      <c r="A36" s="1">
        <v>1981</v>
      </c>
      <c r="B36" s="2" t="s">
        <v>402</v>
      </c>
      <c r="C36" s="3" t="s">
        <v>403</v>
      </c>
      <c r="D36" s="4">
        <v>37678</v>
      </c>
      <c r="E36" s="4">
        <v>48610</v>
      </c>
      <c r="F36" s="4">
        <v>46783</v>
      </c>
      <c r="G36" s="5">
        <v>1000</v>
      </c>
      <c r="H36" s="6" t="s">
        <v>25</v>
      </c>
      <c r="I36" s="2" t="s">
        <v>404</v>
      </c>
      <c r="J36" s="17" t="s">
        <v>16</v>
      </c>
      <c r="K36" s="18" t="s">
        <v>22</v>
      </c>
      <c r="L36" s="19"/>
      <c r="M36" s="19"/>
    </row>
    <row r="37" spans="1:13" s="18" customFormat="1" ht="13" x14ac:dyDescent="0.3">
      <c r="A37" s="1">
        <v>2523</v>
      </c>
      <c r="B37" s="2" t="s">
        <v>405</v>
      </c>
      <c r="C37" s="3" t="s">
        <v>406</v>
      </c>
      <c r="D37" s="4">
        <v>35754</v>
      </c>
      <c r="E37" s="4">
        <v>48610</v>
      </c>
      <c r="F37" s="4">
        <v>46783</v>
      </c>
      <c r="G37" s="5">
        <v>1320</v>
      </c>
      <c r="H37" s="6" t="s">
        <v>25</v>
      </c>
      <c r="I37" s="2" t="s">
        <v>404</v>
      </c>
      <c r="J37" s="17" t="s">
        <v>16</v>
      </c>
      <c r="K37" s="18" t="s">
        <v>22</v>
      </c>
      <c r="L37" s="19"/>
      <c r="M37" s="19"/>
    </row>
    <row r="38" spans="1:13" s="18" customFormat="1" ht="13" x14ac:dyDescent="0.3">
      <c r="A38" s="1">
        <v>2689</v>
      </c>
      <c r="B38" s="2" t="s">
        <v>405</v>
      </c>
      <c r="C38" s="3" t="s">
        <v>406</v>
      </c>
      <c r="D38" s="4">
        <v>34465</v>
      </c>
      <c r="E38" s="4">
        <v>48610</v>
      </c>
      <c r="F38" s="4">
        <v>46783</v>
      </c>
      <c r="G38" s="5">
        <v>1810</v>
      </c>
      <c r="H38" s="6" t="s">
        <v>25</v>
      </c>
      <c r="I38" s="2" t="s">
        <v>404</v>
      </c>
      <c r="J38" s="17" t="s">
        <v>16</v>
      </c>
      <c r="K38" s="18" t="s">
        <v>22</v>
      </c>
      <c r="L38" s="19"/>
      <c r="M38" s="19"/>
    </row>
    <row r="39" spans="1:13" s="18" customFormat="1" ht="13" x14ac:dyDescent="0.3">
      <c r="A39" s="1">
        <v>3410</v>
      </c>
      <c r="B39" s="2" t="s">
        <v>407</v>
      </c>
      <c r="C39" s="3" t="s">
        <v>408</v>
      </c>
      <c r="D39" s="4">
        <v>37672</v>
      </c>
      <c r="E39" s="4">
        <v>48610</v>
      </c>
      <c r="F39" s="4">
        <v>46783</v>
      </c>
      <c r="G39" s="5">
        <v>45</v>
      </c>
      <c r="H39" s="6" t="s">
        <v>76</v>
      </c>
      <c r="I39" s="2" t="s">
        <v>409</v>
      </c>
      <c r="J39" s="17" t="s">
        <v>16</v>
      </c>
      <c r="K39" s="18" t="s">
        <v>17</v>
      </c>
      <c r="L39" s="19"/>
      <c r="M39" s="19"/>
    </row>
    <row r="40" spans="1:13" s="18" customFormat="1" ht="13" x14ac:dyDescent="0.3">
      <c r="A40" s="1">
        <v>2888</v>
      </c>
      <c r="B40" s="2" t="s">
        <v>410</v>
      </c>
      <c r="C40" s="3" t="s">
        <v>411</v>
      </c>
      <c r="D40" s="4">
        <v>30385</v>
      </c>
      <c r="E40" s="4">
        <v>48638</v>
      </c>
      <c r="F40" s="4">
        <v>46811</v>
      </c>
      <c r="G40" s="5">
        <v>3533</v>
      </c>
      <c r="H40" s="6" t="s">
        <v>14</v>
      </c>
      <c r="I40" s="2" t="s">
        <v>412</v>
      </c>
      <c r="J40" s="17" t="s">
        <v>16</v>
      </c>
      <c r="K40" s="18" t="s">
        <v>17</v>
      </c>
      <c r="L40" s="19"/>
      <c r="M40" s="19"/>
    </row>
    <row r="41" spans="1:13" s="18" customFormat="1" ht="13" x14ac:dyDescent="0.3">
      <c r="A41" s="1">
        <v>11219</v>
      </c>
      <c r="B41" s="2" t="s">
        <v>413</v>
      </c>
      <c r="C41" s="3" t="s">
        <v>414</v>
      </c>
      <c r="D41" s="4">
        <v>34030</v>
      </c>
      <c r="E41" s="4">
        <v>48638</v>
      </c>
      <c r="F41" s="4">
        <v>46811</v>
      </c>
      <c r="G41" s="5">
        <v>952</v>
      </c>
      <c r="H41" s="6" t="s">
        <v>324</v>
      </c>
      <c r="I41" s="2" t="s">
        <v>355</v>
      </c>
      <c r="J41" s="17" t="s">
        <v>16</v>
      </c>
      <c r="K41" s="18" t="s">
        <v>45</v>
      </c>
      <c r="L41" s="19"/>
      <c r="M41" s="19"/>
    </row>
    <row r="42" spans="1:13" s="18" customFormat="1" ht="13" x14ac:dyDescent="0.3">
      <c r="A42" s="1">
        <v>2782</v>
      </c>
      <c r="B42" s="2" t="s">
        <v>415</v>
      </c>
      <c r="C42" s="3" t="s">
        <v>416</v>
      </c>
      <c r="D42" s="4">
        <v>37722</v>
      </c>
      <c r="E42" s="4">
        <v>48669</v>
      </c>
      <c r="F42" s="4">
        <v>46843</v>
      </c>
      <c r="G42" s="5">
        <v>500</v>
      </c>
      <c r="H42" s="6" t="s">
        <v>93</v>
      </c>
      <c r="I42" s="2" t="s">
        <v>417</v>
      </c>
      <c r="J42" s="17" t="s">
        <v>16</v>
      </c>
      <c r="K42" s="18" t="s">
        <v>17</v>
      </c>
      <c r="L42" s="19"/>
      <c r="M42" s="19"/>
    </row>
    <row r="43" spans="1:13" s="18" customFormat="1" ht="13" x14ac:dyDescent="0.3">
      <c r="A43" s="1">
        <v>3189</v>
      </c>
      <c r="B43" s="2" t="s">
        <v>418</v>
      </c>
      <c r="C43" s="3" t="s">
        <v>419</v>
      </c>
      <c r="D43" s="4">
        <v>30435</v>
      </c>
      <c r="E43" s="4">
        <v>48669</v>
      </c>
      <c r="F43" s="4">
        <v>46843</v>
      </c>
      <c r="G43" s="5">
        <v>3544</v>
      </c>
      <c r="H43" s="6" t="s">
        <v>14</v>
      </c>
      <c r="I43" s="2" t="s">
        <v>420</v>
      </c>
      <c r="J43" s="17" t="s">
        <v>16</v>
      </c>
      <c r="K43" s="18" t="s">
        <v>17</v>
      </c>
      <c r="L43" s="19"/>
      <c r="M43" s="19"/>
    </row>
    <row r="44" spans="1:13" s="18" customFormat="1" ht="13" x14ac:dyDescent="0.3">
      <c r="A44" s="1">
        <v>3190</v>
      </c>
      <c r="B44" s="2" t="s">
        <v>421</v>
      </c>
      <c r="C44" s="3" t="s">
        <v>360</v>
      </c>
      <c r="D44" s="4">
        <v>30441</v>
      </c>
      <c r="E44" s="4">
        <v>48699</v>
      </c>
      <c r="F44" s="4">
        <v>46873</v>
      </c>
      <c r="G44" s="5">
        <v>6200</v>
      </c>
      <c r="H44" s="6" t="s">
        <v>14</v>
      </c>
      <c r="I44" s="2" t="s">
        <v>422</v>
      </c>
      <c r="J44" s="17" t="s">
        <v>16</v>
      </c>
      <c r="K44" s="18" t="s">
        <v>17</v>
      </c>
      <c r="L44" s="19"/>
      <c r="M44" s="19"/>
    </row>
    <row r="45" spans="1:13" s="18" customFormat="1" ht="13" x14ac:dyDescent="0.3">
      <c r="A45" s="1">
        <v>1932</v>
      </c>
      <c r="B45" s="2" t="s">
        <v>423</v>
      </c>
      <c r="C45" s="3" t="s">
        <v>13</v>
      </c>
      <c r="D45" s="4">
        <v>37797</v>
      </c>
      <c r="E45" s="4">
        <v>48730</v>
      </c>
      <c r="F45" s="4">
        <v>46904</v>
      </c>
      <c r="G45" s="5">
        <v>500</v>
      </c>
      <c r="H45" s="6" t="s">
        <v>14</v>
      </c>
      <c r="I45" s="2" t="s">
        <v>424</v>
      </c>
      <c r="J45" s="17" t="s">
        <v>16</v>
      </c>
      <c r="K45" s="18" t="s">
        <v>17</v>
      </c>
      <c r="L45" s="19"/>
      <c r="M45" s="19"/>
    </row>
    <row r="46" spans="1:13" s="18" customFormat="1" ht="13" x14ac:dyDescent="0.3">
      <c r="A46" s="1">
        <v>1933</v>
      </c>
      <c r="B46" s="2" t="s">
        <v>425</v>
      </c>
      <c r="C46" s="3" t="s">
        <v>13</v>
      </c>
      <c r="D46" s="4">
        <v>37810</v>
      </c>
      <c r="E46" s="4">
        <v>48760</v>
      </c>
      <c r="F46" s="4">
        <v>46934</v>
      </c>
      <c r="G46" s="5">
        <v>6300</v>
      </c>
      <c r="H46" s="6" t="s">
        <v>14</v>
      </c>
      <c r="I46" s="2" t="s">
        <v>426</v>
      </c>
      <c r="J46" s="17" t="s">
        <v>16</v>
      </c>
      <c r="K46" s="18" t="s">
        <v>17</v>
      </c>
      <c r="L46" s="19"/>
      <c r="M46" s="19"/>
    </row>
    <row r="47" spans="1:13" s="18" customFormat="1" ht="13" x14ac:dyDescent="0.3">
      <c r="A47" s="1">
        <v>1934</v>
      </c>
      <c r="B47" s="2" t="s">
        <v>427</v>
      </c>
      <c r="C47" s="3" t="s">
        <v>13</v>
      </c>
      <c r="D47" s="4">
        <v>37824</v>
      </c>
      <c r="E47" s="4">
        <v>48760</v>
      </c>
      <c r="F47" s="4">
        <v>46934</v>
      </c>
      <c r="G47" s="5">
        <v>3000</v>
      </c>
      <c r="H47" s="6" t="s">
        <v>14</v>
      </c>
      <c r="I47" s="2" t="s">
        <v>428</v>
      </c>
      <c r="J47" s="17" t="s">
        <v>16</v>
      </c>
      <c r="K47" s="18" t="s">
        <v>17</v>
      </c>
      <c r="L47" s="19"/>
      <c r="M47" s="19"/>
    </row>
    <row r="48" spans="1:13" s="18" customFormat="1" ht="13" x14ac:dyDescent="0.3">
      <c r="A48" s="1">
        <v>3044</v>
      </c>
      <c r="B48" s="2" t="s">
        <v>429</v>
      </c>
      <c r="C48" s="3" t="s">
        <v>430</v>
      </c>
      <c r="D48" s="4">
        <v>30517</v>
      </c>
      <c r="E48" s="4">
        <v>48760</v>
      </c>
      <c r="F48" s="4">
        <v>46934</v>
      </c>
      <c r="G48" s="5">
        <v>32400</v>
      </c>
      <c r="H48" s="6" t="s">
        <v>431</v>
      </c>
      <c r="I48" s="2" t="s">
        <v>432</v>
      </c>
      <c r="J48" s="17" t="s">
        <v>16</v>
      </c>
      <c r="K48" s="18" t="s">
        <v>45</v>
      </c>
      <c r="L48" s="19"/>
      <c r="M48" s="19"/>
    </row>
    <row r="49" spans="1:13" s="18" customFormat="1" ht="13" x14ac:dyDescent="0.3">
      <c r="A49" s="1">
        <v>4306</v>
      </c>
      <c r="B49" s="2" t="s">
        <v>433</v>
      </c>
      <c r="C49" s="3" t="s">
        <v>434</v>
      </c>
      <c r="D49" s="4">
        <v>30508</v>
      </c>
      <c r="E49" s="4">
        <v>48760</v>
      </c>
      <c r="F49" s="4">
        <v>46934</v>
      </c>
      <c r="G49" s="5">
        <v>4400</v>
      </c>
      <c r="H49" s="6" t="s">
        <v>156</v>
      </c>
      <c r="I49" s="2" t="s">
        <v>173</v>
      </c>
      <c r="J49" s="17" t="s">
        <v>16</v>
      </c>
      <c r="K49" s="18" t="s">
        <v>158</v>
      </c>
      <c r="L49" s="19"/>
      <c r="M49" s="19"/>
    </row>
    <row r="50" spans="1:13" s="18" customFormat="1" ht="13" x14ac:dyDescent="0.3">
      <c r="A50" s="1">
        <v>1333</v>
      </c>
      <c r="B50" s="2" t="s">
        <v>435</v>
      </c>
      <c r="C50" s="3" t="s">
        <v>436</v>
      </c>
      <c r="D50" s="4">
        <v>34333</v>
      </c>
      <c r="E50" s="4">
        <v>48791</v>
      </c>
      <c r="F50" s="4">
        <v>46965</v>
      </c>
      <c r="G50" s="5">
        <v>6750</v>
      </c>
      <c r="H50" s="6" t="s">
        <v>14</v>
      </c>
      <c r="I50" s="2" t="s">
        <v>437</v>
      </c>
      <c r="J50" s="17" t="s">
        <v>16</v>
      </c>
      <c r="K50" s="18" t="s">
        <v>17</v>
      </c>
      <c r="L50" s="19"/>
      <c r="M50" s="19"/>
    </row>
    <row r="51" spans="1:13" s="18" customFormat="1" ht="13" x14ac:dyDescent="0.3">
      <c r="A51" s="1">
        <v>3033</v>
      </c>
      <c r="B51" s="2" t="s">
        <v>438</v>
      </c>
      <c r="C51" s="3" t="s">
        <v>430</v>
      </c>
      <c r="D51" s="4">
        <v>30538</v>
      </c>
      <c r="E51" s="4">
        <v>48791</v>
      </c>
      <c r="F51" s="4">
        <v>46965</v>
      </c>
      <c r="G51" s="5">
        <v>102600</v>
      </c>
      <c r="H51" s="6" t="s">
        <v>431</v>
      </c>
      <c r="I51" s="2" t="s">
        <v>432</v>
      </c>
      <c r="J51" s="17" t="s">
        <v>16</v>
      </c>
      <c r="K51" s="18" t="s">
        <v>45</v>
      </c>
      <c r="L51" s="19"/>
      <c r="M51" s="19"/>
    </row>
    <row r="52" spans="1:13" s="18" customFormat="1" ht="13" x14ac:dyDescent="0.3">
      <c r="A52" s="1">
        <v>3038</v>
      </c>
      <c r="B52" s="2" t="s">
        <v>439</v>
      </c>
      <c r="C52" s="3" t="s">
        <v>440</v>
      </c>
      <c r="D52" s="4">
        <v>30550</v>
      </c>
      <c r="E52" s="4">
        <v>48791</v>
      </c>
      <c r="F52" s="4">
        <v>46965</v>
      </c>
      <c r="G52" s="5">
        <v>1400</v>
      </c>
      <c r="H52" s="6" t="s">
        <v>14</v>
      </c>
      <c r="I52" s="2" t="s">
        <v>435</v>
      </c>
      <c r="J52" s="17" t="s">
        <v>16</v>
      </c>
      <c r="K52" s="18" t="s">
        <v>17</v>
      </c>
      <c r="L52" s="19"/>
      <c r="M52" s="19"/>
    </row>
    <row r="53" spans="1:13" s="18" customFormat="1" ht="13" x14ac:dyDescent="0.3">
      <c r="A53" s="1">
        <v>3449</v>
      </c>
      <c r="B53" s="2" t="s">
        <v>441</v>
      </c>
      <c r="C53" s="3" t="s">
        <v>442</v>
      </c>
      <c r="D53" s="4">
        <v>30545</v>
      </c>
      <c r="E53" s="4">
        <v>48791</v>
      </c>
      <c r="F53" s="4">
        <v>46965</v>
      </c>
      <c r="G53" s="5">
        <v>39000</v>
      </c>
      <c r="H53" s="6" t="s">
        <v>431</v>
      </c>
      <c r="I53" s="2" t="s">
        <v>432</v>
      </c>
      <c r="J53" s="17" t="s">
        <v>16</v>
      </c>
      <c r="K53" s="18" t="s">
        <v>45</v>
      </c>
      <c r="L53" s="19"/>
      <c r="M53" s="19"/>
    </row>
    <row r="54" spans="1:13" s="18" customFormat="1" ht="13" x14ac:dyDescent="0.3">
      <c r="A54" s="1">
        <v>6418</v>
      </c>
      <c r="B54" s="2" t="s">
        <v>443</v>
      </c>
      <c r="C54" s="3" t="s">
        <v>444</v>
      </c>
      <c r="D54" s="4">
        <v>37623</v>
      </c>
      <c r="E54" s="4">
        <v>48791</v>
      </c>
      <c r="F54" s="4">
        <v>46965</v>
      </c>
      <c r="G54" s="5">
        <v>8</v>
      </c>
      <c r="H54" s="6" t="s">
        <v>76</v>
      </c>
      <c r="I54" s="2" t="s">
        <v>445</v>
      </c>
      <c r="J54" s="17" t="s">
        <v>16</v>
      </c>
      <c r="K54" s="18" t="s">
        <v>17</v>
      </c>
      <c r="L54" s="19"/>
      <c r="M54" s="19"/>
    </row>
    <row r="55" spans="1:13" s="18" customFormat="1" ht="13" x14ac:dyDescent="0.3">
      <c r="A55" s="1">
        <v>2019</v>
      </c>
      <c r="B55" s="2" t="s">
        <v>446</v>
      </c>
      <c r="C55" s="3" t="s">
        <v>447</v>
      </c>
      <c r="D55" s="4">
        <v>37867</v>
      </c>
      <c r="E55" s="4">
        <v>48822</v>
      </c>
      <c r="F55" s="4">
        <v>46996</v>
      </c>
      <c r="G55" s="5">
        <v>4500</v>
      </c>
      <c r="H55" s="6" t="s">
        <v>14</v>
      </c>
      <c r="I55" s="2" t="s">
        <v>448</v>
      </c>
      <c r="J55" s="17" t="s">
        <v>16</v>
      </c>
      <c r="K55" s="18" t="s">
        <v>17</v>
      </c>
      <c r="L55" s="19"/>
      <c r="M55" s="19"/>
    </row>
    <row r="56" spans="1:13" s="18" customFormat="1" ht="13" x14ac:dyDescent="0.3">
      <c r="A56" s="1">
        <v>2699</v>
      </c>
      <c r="B56" s="2" t="s">
        <v>449</v>
      </c>
      <c r="C56" s="3" t="s">
        <v>447</v>
      </c>
      <c r="D56" s="4">
        <v>37867</v>
      </c>
      <c r="E56" s="4">
        <v>48822</v>
      </c>
      <c r="F56" s="4">
        <v>46996</v>
      </c>
      <c r="G56" s="5">
        <v>1400</v>
      </c>
      <c r="H56" s="6" t="s">
        <v>14</v>
      </c>
      <c r="I56" s="2" t="s">
        <v>450</v>
      </c>
      <c r="J56" s="17" t="s">
        <v>16</v>
      </c>
      <c r="K56" s="18" t="s">
        <v>17</v>
      </c>
      <c r="L56" s="19"/>
      <c r="M56" s="19"/>
    </row>
    <row r="57" spans="1:13" s="18" customFormat="1" ht="13" x14ac:dyDescent="0.3">
      <c r="A57" s="1">
        <v>2975</v>
      </c>
      <c r="B57" s="2" t="s">
        <v>451</v>
      </c>
      <c r="C57" s="3" t="s">
        <v>452</v>
      </c>
      <c r="D57" s="4">
        <v>30567</v>
      </c>
      <c r="E57" s="4">
        <v>48822</v>
      </c>
      <c r="F57" s="4">
        <v>46996</v>
      </c>
      <c r="G57" s="5">
        <v>16200</v>
      </c>
      <c r="H57" s="6" t="s">
        <v>14</v>
      </c>
      <c r="I57" s="2" t="s">
        <v>453</v>
      </c>
      <c r="J57" s="17" t="s">
        <v>16</v>
      </c>
      <c r="K57" s="18" t="s">
        <v>17</v>
      </c>
      <c r="L57" s="19"/>
      <c r="M57" s="19"/>
    </row>
    <row r="58" spans="1:13" s="18" customFormat="1" ht="13" x14ac:dyDescent="0.3">
      <c r="A58" s="1">
        <v>3603</v>
      </c>
      <c r="B58" s="2" t="s">
        <v>454</v>
      </c>
      <c r="C58" s="3" t="s">
        <v>455</v>
      </c>
      <c r="D58" s="4">
        <v>30567</v>
      </c>
      <c r="E58" s="4">
        <v>48822</v>
      </c>
      <c r="F58" s="4">
        <v>46996</v>
      </c>
      <c r="G58" s="5">
        <v>5052</v>
      </c>
      <c r="H58" s="6" t="s">
        <v>76</v>
      </c>
      <c r="I58" s="2" t="s">
        <v>456</v>
      </c>
      <c r="J58" s="17" t="s">
        <v>16</v>
      </c>
      <c r="K58" s="18" t="s">
        <v>17</v>
      </c>
      <c r="L58" s="19"/>
      <c r="M58" s="19"/>
    </row>
    <row r="59" spans="1:13" s="18" customFormat="1" ht="13" x14ac:dyDescent="0.3">
      <c r="A59" s="1">
        <v>4129</v>
      </c>
      <c r="B59" s="2" t="s">
        <v>457</v>
      </c>
      <c r="C59" s="3" t="s">
        <v>458</v>
      </c>
      <c r="D59" s="4">
        <v>30579</v>
      </c>
      <c r="E59" s="4">
        <v>48822</v>
      </c>
      <c r="F59" s="4">
        <v>46996</v>
      </c>
      <c r="G59" s="5">
        <v>14000</v>
      </c>
      <c r="H59" s="6" t="s">
        <v>14</v>
      </c>
      <c r="I59" s="2" t="s">
        <v>15</v>
      </c>
      <c r="J59" s="17" t="s">
        <v>16</v>
      </c>
      <c r="K59" s="18" t="s">
        <v>17</v>
      </c>
      <c r="L59" s="19"/>
      <c r="M59" s="19"/>
    </row>
    <row r="60" spans="1:13" s="18" customFormat="1" ht="13" x14ac:dyDescent="0.3">
      <c r="A60" s="1">
        <v>5765</v>
      </c>
      <c r="B60" s="2" t="s">
        <v>344</v>
      </c>
      <c r="C60" s="3" t="s">
        <v>345</v>
      </c>
      <c r="D60" s="4">
        <v>30567</v>
      </c>
      <c r="E60" s="4">
        <v>48822</v>
      </c>
      <c r="F60" s="4">
        <v>46996</v>
      </c>
      <c r="G60" s="5">
        <v>440</v>
      </c>
      <c r="H60" s="6" t="s">
        <v>14</v>
      </c>
      <c r="I60" s="2" t="s">
        <v>459</v>
      </c>
      <c r="J60" s="17" t="s">
        <v>16</v>
      </c>
      <c r="K60" s="18" t="s">
        <v>17</v>
      </c>
      <c r="L60" s="19"/>
      <c r="M60" s="19"/>
    </row>
    <row r="61" spans="1:13" s="18" customFormat="1" ht="13" x14ac:dyDescent="0.3">
      <c r="A61" s="1">
        <v>11563</v>
      </c>
      <c r="B61" s="2" t="s">
        <v>460</v>
      </c>
      <c r="C61" s="3" t="s">
        <v>461</v>
      </c>
      <c r="D61" s="4">
        <v>37867</v>
      </c>
      <c r="E61" s="4">
        <v>48822</v>
      </c>
      <c r="F61" s="4">
        <v>46996</v>
      </c>
      <c r="G61" s="5"/>
      <c r="H61" s="6" t="s">
        <v>14</v>
      </c>
      <c r="I61" s="2" t="s">
        <v>462</v>
      </c>
      <c r="J61" s="17" t="s">
        <v>463</v>
      </c>
      <c r="K61" s="18" t="s">
        <v>17</v>
      </c>
      <c r="L61" s="19"/>
      <c r="M61" s="19"/>
    </row>
    <row r="62" spans="1:13" s="18" customFormat="1" ht="13" x14ac:dyDescent="0.3">
      <c r="A62" s="1">
        <v>401</v>
      </c>
      <c r="B62" s="2" t="s">
        <v>464</v>
      </c>
      <c r="C62" s="3" t="s">
        <v>246</v>
      </c>
      <c r="D62" s="4">
        <v>37728</v>
      </c>
      <c r="E62" s="4">
        <v>48839</v>
      </c>
      <c r="F62" s="4">
        <v>47013</v>
      </c>
      <c r="G62" s="5">
        <v>1680</v>
      </c>
      <c r="H62" s="6" t="s">
        <v>83</v>
      </c>
      <c r="I62" s="2" t="s">
        <v>248</v>
      </c>
      <c r="J62" s="17" t="s">
        <v>16</v>
      </c>
      <c r="K62" s="18" t="s">
        <v>22</v>
      </c>
      <c r="L62" s="19"/>
      <c r="M62" s="19"/>
    </row>
    <row r="63" spans="1:13" s="18" customFormat="1" ht="13" x14ac:dyDescent="0.3">
      <c r="A63" s="1">
        <v>1982</v>
      </c>
      <c r="B63" s="2" t="s">
        <v>465</v>
      </c>
      <c r="C63" s="3" t="s">
        <v>466</v>
      </c>
      <c r="D63" s="4">
        <v>37621</v>
      </c>
      <c r="E63" s="4">
        <v>48852</v>
      </c>
      <c r="F63" s="4">
        <v>47026</v>
      </c>
      <c r="G63" s="5">
        <v>33750</v>
      </c>
      <c r="H63" s="6" t="s">
        <v>25</v>
      </c>
      <c r="I63" s="2" t="s">
        <v>467</v>
      </c>
      <c r="J63" s="17" t="s">
        <v>16</v>
      </c>
      <c r="K63" s="18" t="s">
        <v>158</v>
      </c>
      <c r="L63" s="19"/>
      <c r="M63" s="19"/>
    </row>
    <row r="64" spans="1:13" s="18" customFormat="1" ht="13" x14ac:dyDescent="0.3">
      <c r="A64" s="1">
        <v>2491</v>
      </c>
      <c r="B64" s="2" t="s">
        <v>468</v>
      </c>
      <c r="C64" s="3" t="s">
        <v>469</v>
      </c>
      <c r="D64" s="4">
        <v>30887</v>
      </c>
      <c r="E64" s="4">
        <v>48852</v>
      </c>
      <c r="F64" s="4">
        <v>47026</v>
      </c>
      <c r="G64" s="5">
        <v>49200</v>
      </c>
      <c r="H64" s="6" t="s">
        <v>25</v>
      </c>
      <c r="I64" s="2" t="s">
        <v>467</v>
      </c>
      <c r="J64" s="17" t="s">
        <v>16</v>
      </c>
      <c r="K64" s="18" t="s">
        <v>158</v>
      </c>
      <c r="L64" s="19"/>
      <c r="M64" s="19"/>
    </row>
    <row r="65" spans="1:13" s="18" customFormat="1" ht="13" x14ac:dyDescent="0.3">
      <c r="A65" s="1">
        <v>2567</v>
      </c>
      <c r="B65" s="2" t="s">
        <v>470</v>
      </c>
      <c r="C65" s="3" t="s">
        <v>469</v>
      </c>
      <c r="D65" s="4">
        <v>37621</v>
      </c>
      <c r="E65" s="4">
        <v>48852</v>
      </c>
      <c r="F65" s="4">
        <v>47026</v>
      </c>
      <c r="G65" s="5">
        <v>40380</v>
      </c>
      <c r="H65" s="6" t="s">
        <v>25</v>
      </c>
      <c r="I65" s="2" t="s">
        <v>467</v>
      </c>
      <c r="J65" s="17" t="s">
        <v>16</v>
      </c>
      <c r="K65" s="18" t="s">
        <v>158</v>
      </c>
      <c r="L65" s="19"/>
      <c r="M65" s="19"/>
    </row>
    <row r="66" spans="1:13" s="18" customFormat="1" ht="13" x14ac:dyDescent="0.3">
      <c r="A66" s="1">
        <v>2670</v>
      </c>
      <c r="B66" s="2" t="s">
        <v>471</v>
      </c>
      <c r="C66" s="3" t="s">
        <v>469</v>
      </c>
      <c r="D66" s="4">
        <v>37621</v>
      </c>
      <c r="E66" s="4">
        <v>48852</v>
      </c>
      <c r="F66" s="4">
        <v>47026</v>
      </c>
      <c r="G66" s="5">
        <v>11600</v>
      </c>
      <c r="H66" s="6" t="s">
        <v>25</v>
      </c>
      <c r="I66" s="2" t="s">
        <v>467</v>
      </c>
      <c r="J66" s="17" t="s">
        <v>16</v>
      </c>
      <c r="K66" s="18" t="s">
        <v>158</v>
      </c>
      <c r="L66" s="19"/>
      <c r="M66" s="19"/>
    </row>
    <row r="67" spans="1:13" s="18" customFormat="1" ht="13" x14ac:dyDescent="0.3">
      <c r="A67" s="1">
        <v>3043</v>
      </c>
      <c r="B67" s="2" t="s">
        <v>472</v>
      </c>
      <c r="C67" s="3" t="s">
        <v>430</v>
      </c>
      <c r="D67" s="4">
        <v>30607</v>
      </c>
      <c r="E67" s="4">
        <v>48852</v>
      </c>
      <c r="F67" s="4">
        <v>47026</v>
      </c>
      <c r="G67" s="5">
        <v>33200</v>
      </c>
      <c r="H67" s="6" t="s">
        <v>431</v>
      </c>
      <c r="I67" s="2" t="s">
        <v>432</v>
      </c>
      <c r="J67" s="17" t="s">
        <v>16</v>
      </c>
      <c r="K67" s="18" t="s">
        <v>45</v>
      </c>
      <c r="L67" s="19"/>
      <c r="M67" s="19"/>
    </row>
    <row r="68" spans="1:13" s="18" customFormat="1" ht="13" x14ac:dyDescent="0.3">
      <c r="A68" s="1">
        <v>3174</v>
      </c>
      <c r="B68" s="2" t="s">
        <v>473</v>
      </c>
      <c r="C68" s="3" t="s">
        <v>474</v>
      </c>
      <c r="D68" s="4">
        <v>30594</v>
      </c>
      <c r="E68" s="4">
        <v>48852</v>
      </c>
      <c r="F68" s="4">
        <v>47026</v>
      </c>
      <c r="G68" s="5">
        <v>5844</v>
      </c>
      <c r="H68" s="6" t="s">
        <v>76</v>
      </c>
      <c r="I68" s="2" t="s">
        <v>475</v>
      </c>
      <c r="J68" s="17" t="s">
        <v>16</v>
      </c>
      <c r="K68" s="18" t="s">
        <v>17</v>
      </c>
      <c r="L68" s="19"/>
      <c r="M68" s="19"/>
    </row>
    <row r="69" spans="1:13" s="18" customFormat="1" ht="13" x14ac:dyDescent="0.3">
      <c r="A69" s="1">
        <v>5334</v>
      </c>
      <c r="B69" s="2" t="s">
        <v>476</v>
      </c>
      <c r="C69" s="3" t="s">
        <v>477</v>
      </c>
      <c r="D69" s="4">
        <v>37903</v>
      </c>
      <c r="E69" s="4">
        <v>48852</v>
      </c>
      <c r="F69" s="4">
        <v>47026</v>
      </c>
      <c r="G69" s="5">
        <v>1920</v>
      </c>
      <c r="H69" s="6" t="s">
        <v>83</v>
      </c>
      <c r="I69" s="2" t="s">
        <v>84</v>
      </c>
      <c r="J69" s="17" t="s">
        <v>16</v>
      </c>
      <c r="K69" s="18" t="s">
        <v>22</v>
      </c>
      <c r="L69" s="19"/>
      <c r="M69" s="19"/>
    </row>
    <row r="70" spans="1:13" s="18" customFormat="1" ht="13" x14ac:dyDescent="0.3">
      <c r="A70" s="11" t="s">
        <v>105</v>
      </c>
      <c r="B70" s="12">
        <f>SUBTOTAL(103,Table559[Project Number])</f>
        <v>47</v>
      </c>
      <c r="C70" s="13"/>
      <c r="D70" s="11"/>
      <c r="E70" s="11"/>
      <c r="F70" s="16"/>
      <c r="G70" s="11"/>
      <c r="H70" s="11"/>
      <c r="I70" s="12"/>
      <c r="J70" s="14"/>
      <c r="K70" s="10"/>
    </row>
  </sheetData>
  <mergeCells count="2">
    <mergeCell ref="A1:K1"/>
    <mergeCell ref="A21:K21"/>
  </mergeCell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DD291-4C5E-42A6-8AE7-DF0E658328F0}">
  <dimension ref="A1:M76"/>
  <sheetViews>
    <sheetView topLeftCell="D1" workbookViewId="0">
      <selection activeCell="A3" sqref="A3"/>
    </sheetView>
  </sheetViews>
  <sheetFormatPr defaultRowHeight="14.5" x14ac:dyDescent="0.35"/>
  <cols>
    <col min="1" max="1" width="18.7265625" bestFit="1" customWidth="1"/>
    <col min="2" max="2" width="26.453125" bestFit="1" customWidth="1"/>
    <col min="3" max="3" width="27.54296875" customWidth="1"/>
    <col min="4" max="4" width="14.08984375" bestFit="1" customWidth="1"/>
    <col min="5" max="5" width="18.453125" bestFit="1" customWidth="1"/>
    <col min="6" max="6" width="12.6328125" bestFit="1" customWidth="1"/>
    <col min="7" max="7" width="27" bestFit="1" customWidth="1"/>
    <col min="9" max="9" width="38.7265625" bestFit="1" customWidth="1"/>
    <col min="10" max="10" width="14.90625" bestFit="1" customWidth="1"/>
    <col min="11" max="11" width="16.54296875" bestFit="1" customWidth="1"/>
  </cols>
  <sheetData>
    <row r="1" spans="1:1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35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pans="1:11" s="18" customFormat="1" ht="13" x14ac:dyDescent="0.3">
      <c r="A3" s="1">
        <v>2651</v>
      </c>
      <c r="B3" s="2" t="s">
        <v>245</v>
      </c>
      <c r="C3" s="3" t="s">
        <v>246</v>
      </c>
      <c r="D3" s="4">
        <v>36902</v>
      </c>
      <c r="E3" s="4">
        <v>47848</v>
      </c>
      <c r="F3" s="4">
        <v>47118</v>
      </c>
      <c r="G3" s="5">
        <v>3440</v>
      </c>
      <c r="H3" s="6" t="s">
        <v>247</v>
      </c>
      <c r="I3" s="2" t="s">
        <v>248</v>
      </c>
      <c r="J3" s="17" t="s">
        <v>16</v>
      </c>
      <c r="K3" s="18" t="s">
        <v>22</v>
      </c>
    </row>
    <row r="4" spans="1:11" s="18" customFormat="1" ht="13" x14ac:dyDescent="0.3">
      <c r="A4" s="1">
        <v>2780</v>
      </c>
      <c r="B4" s="2" t="s">
        <v>249</v>
      </c>
      <c r="C4" s="3" t="s">
        <v>250</v>
      </c>
      <c r="D4" s="4">
        <v>29615</v>
      </c>
      <c r="E4" s="4">
        <v>47848</v>
      </c>
      <c r="F4" s="4">
        <v>47118</v>
      </c>
      <c r="G4" s="5">
        <v>11500</v>
      </c>
      <c r="H4" s="6" t="s">
        <v>14</v>
      </c>
      <c r="I4" s="2" t="s">
        <v>251</v>
      </c>
      <c r="J4" s="17" t="s">
        <v>16</v>
      </c>
      <c r="K4" s="18" t="s">
        <v>17</v>
      </c>
    </row>
    <row r="5" spans="1:11" s="18" customFormat="1" ht="13" x14ac:dyDescent="0.3">
      <c r="A5" s="1">
        <v>2848</v>
      </c>
      <c r="B5" s="2" t="s">
        <v>252</v>
      </c>
      <c r="C5" s="3" t="s">
        <v>106</v>
      </c>
      <c r="D5" s="4">
        <v>29634</v>
      </c>
      <c r="E5" s="4">
        <v>47879</v>
      </c>
      <c r="F5" s="4">
        <v>47149</v>
      </c>
      <c r="G5" s="5">
        <v>12420</v>
      </c>
      <c r="H5" s="6" t="s">
        <v>48</v>
      </c>
      <c r="I5" s="2" t="s">
        <v>253</v>
      </c>
      <c r="J5" s="17" t="s">
        <v>16</v>
      </c>
      <c r="K5" s="18" t="s">
        <v>50</v>
      </c>
    </row>
    <row r="6" spans="1:11" s="18" customFormat="1" ht="13" x14ac:dyDescent="0.3">
      <c r="A6" s="1">
        <v>9088</v>
      </c>
      <c r="B6" s="2" t="s">
        <v>254</v>
      </c>
      <c r="C6" s="3" t="s">
        <v>255</v>
      </c>
      <c r="D6" s="4">
        <v>31665</v>
      </c>
      <c r="E6" s="4">
        <v>47907</v>
      </c>
      <c r="F6" s="4">
        <v>47177</v>
      </c>
      <c r="G6" s="5">
        <v>1350</v>
      </c>
      <c r="H6" s="6" t="s">
        <v>66</v>
      </c>
      <c r="I6" s="2" t="s">
        <v>256</v>
      </c>
      <c r="J6" s="17" t="s">
        <v>16</v>
      </c>
      <c r="K6" s="18" t="s">
        <v>35</v>
      </c>
    </row>
    <row r="7" spans="1:11" s="18" customFormat="1" ht="13" x14ac:dyDescent="0.3">
      <c r="A7" s="1">
        <v>10898</v>
      </c>
      <c r="B7" s="2" t="s">
        <v>257</v>
      </c>
      <c r="C7" s="3" t="s">
        <v>258</v>
      </c>
      <c r="D7" s="4">
        <v>33325</v>
      </c>
      <c r="E7" s="4">
        <v>47907</v>
      </c>
      <c r="F7" s="4">
        <v>47177</v>
      </c>
      <c r="G7" s="5">
        <v>900</v>
      </c>
      <c r="H7" s="6" t="s">
        <v>66</v>
      </c>
      <c r="I7" s="2" t="s">
        <v>256</v>
      </c>
      <c r="J7" s="17" t="s">
        <v>16</v>
      </c>
      <c r="K7" s="18" t="s">
        <v>35</v>
      </c>
    </row>
    <row r="8" spans="1:11" s="18" customFormat="1" ht="13" x14ac:dyDescent="0.3">
      <c r="A8" s="1">
        <v>2916</v>
      </c>
      <c r="B8" s="2" t="s">
        <v>259</v>
      </c>
      <c r="C8" s="3" t="s">
        <v>260</v>
      </c>
      <c r="D8" s="4">
        <v>29655</v>
      </c>
      <c r="E8" s="4">
        <v>47938</v>
      </c>
      <c r="F8" s="4">
        <v>47208</v>
      </c>
      <c r="G8" s="5">
        <v>38058</v>
      </c>
      <c r="H8" s="6" t="s">
        <v>14</v>
      </c>
      <c r="I8" s="2" t="s">
        <v>261</v>
      </c>
      <c r="J8" s="17" t="s">
        <v>16</v>
      </c>
      <c r="K8" s="18" t="s">
        <v>17</v>
      </c>
    </row>
    <row r="9" spans="1:11" s="18" customFormat="1" ht="13" x14ac:dyDescent="0.3">
      <c r="A9" s="1">
        <v>5536</v>
      </c>
      <c r="B9" s="2" t="s">
        <v>262</v>
      </c>
      <c r="C9" s="3" t="s">
        <v>186</v>
      </c>
      <c r="D9" s="4">
        <v>30110</v>
      </c>
      <c r="E9" s="4">
        <v>47938</v>
      </c>
      <c r="F9" s="4">
        <v>47208</v>
      </c>
      <c r="G9" s="5"/>
      <c r="H9" s="6" t="s">
        <v>14</v>
      </c>
      <c r="I9" s="2" t="s">
        <v>126</v>
      </c>
      <c r="J9" s="17" t="s">
        <v>127</v>
      </c>
      <c r="K9" s="18" t="s">
        <v>17</v>
      </c>
    </row>
    <row r="10" spans="1:11" s="18" customFormat="1" ht="13" x14ac:dyDescent="0.3">
      <c r="A10" s="1">
        <v>10896</v>
      </c>
      <c r="B10" s="2" t="s">
        <v>263</v>
      </c>
      <c r="C10" s="3" t="s">
        <v>264</v>
      </c>
      <c r="D10" s="4">
        <v>33386</v>
      </c>
      <c r="E10" s="4">
        <v>47968</v>
      </c>
      <c r="F10" s="4">
        <v>47238</v>
      </c>
      <c r="G10" s="5">
        <v>10670</v>
      </c>
      <c r="H10" s="6" t="s">
        <v>38</v>
      </c>
      <c r="I10" s="2" t="s">
        <v>265</v>
      </c>
      <c r="J10" s="17" t="s">
        <v>16</v>
      </c>
      <c r="K10" s="18" t="s">
        <v>30</v>
      </c>
    </row>
    <row r="11" spans="1:11" s="18" customFormat="1" ht="13" x14ac:dyDescent="0.3">
      <c r="A11" s="1">
        <v>3074</v>
      </c>
      <c r="B11" s="2" t="s">
        <v>266</v>
      </c>
      <c r="C11" s="3" t="s">
        <v>267</v>
      </c>
      <c r="D11" s="4">
        <v>29741</v>
      </c>
      <c r="E11" s="4">
        <v>47999</v>
      </c>
      <c r="F11" s="4">
        <v>47269</v>
      </c>
      <c r="G11" s="5">
        <v>17700</v>
      </c>
      <c r="H11" s="6" t="s">
        <v>57</v>
      </c>
      <c r="I11" s="2" t="s">
        <v>268</v>
      </c>
      <c r="J11" s="17" t="s">
        <v>16</v>
      </c>
      <c r="K11" s="18" t="s">
        <v>50</v>
      </c>
    </row>
    <row r="12" spans="1:11" s="18" customFormat="1" ht="13" x14ac:dyDescent="0.3">
      <c r="A12" s="1">
        <v>2731</v>
      </c>
      <c r="B12" s="2" t="s">
        <v>269</v>
      </c>
      <c r="C12" s="3" t="s">
        <v>65</v>
      </c>
      <c r="D12" s="4">
        <v>37104</v>
      </c>
      <c r="E12" s="4">
        <v>48060</v>
      </c>
      <c r="F12" s="4">
        <v>47330</v>
      </c>
      <c r="G12" s="5">
        <v>3000</v>
      </c>
      <c r="H12" s="6" t="s">
        <v>192</v>
      </c>
      <c r="I12" s="2" t="s">
        <v>232</v>
      </c>
      <c r="J12" s="17" t="s">
        <v>16</v>
      </c>
      <c r="K12" s="18" t="s">
        <v>22</v>
      </c>
    </row>
    <row r="13" spans="1:11" s="18" customFormat="1" ht="13" x14ac:dyDescent="0.3">
      <c r="A13" s="1">
        <v>2737</v>
      </c>
      <c r="B13" s="2" t="s">
        <v>270</v>
      </c>
      <c r="C13" s="3" t="s">
        <v>65</v>
      </c>
      <c r="D13" s="4">
        <v>37104</v>
      </c>
      <c r="E13" s="4">
        <v>48060</v>
      </c>
      <c r="F13" s="4">
        <v>47330</v>
      </c>
      <c r="G13" s="5">
        <v>1800</v>
      </c>
      <c r="H13" s="6" t="s">
        <v>192</v>
      </c>
      <c r="I13" s="2" t="s">
        <v>232</v>
      </c>
      <c r="J13" s="17" t="s">
        <v>16</v>
      </c>
      <c r="K13" s="18" t="s">
        <v>22</v>
      </c>
    </row>
    <row r="14" spans="1:11" s="18" customFormat="1" ht="13" x14ac:dyDescent="0.3">
      <c r="A14" s="1">
        <v>3015</v>
      </c>
      <c r="B14" s="2" t="s">
        <v>271</v>
      </c>
      <c r="C14" s="3" t="s">
        <v>138</v>
      </c>
      <c r="D14" s="4">
        <v>29803</v>
      </c>
      <c r="E14" s="4">
        <v>48060</v>
      </c>
      <c r="F14" s="4">
        <v>47330</v>
      </c>
      <c r="G14" s="5">
        <v>20000</v>
      </c>
      <c r="H14" s="6" t="s">
        <v>108</v>
      </c>
      <c r="I14" s="2" t="s">
        <v>272</v>
      </c>
      <c r="J14" s="17" t="s">
        <v>16</v>
      </c>
      <c r="K14" s="18" t="s">
        <v>50</v>
      </c>
    </row>
    <row r="15" spans="1:11" s="18" customFormat="1" ht="13" x14ac:dyDescent="0.3">
      <c r="A15" s="1">
        <v>3295</v>
      </c>
      <c r="B15" s="2" t="s">
        <v>273</v>
      </c>
      <c r="C15" s="3" t="s">
        <v>136</v>
      </c>
      <c r="D15" s="4">
        <v>29812</v>
      </c>
      <c r="E15" s="4">
        <v>48060</v>
      </c>
      <c r="F15" s="4">
        <v>47330</v>
      </c>
      <c r="G15" s="5">
        <v>92000</v>
      </c>
      <c r="H15" s="6" t="s">
        <v>57</v>
      </c>
      <c r="I15" s="2" t="s">
        <v>274</v>
      </c>
      <c r="J15" s="17" t="s">
        <v>16</v>
      </c>
      <c r="K15" s="18" t="s">
        <v>50</v>
      </c>
    </row>
    <row r="16" spans="1:11" s="18" customFormat="1" ht="13" x14ac:dyDescent="0.3">
      <c r="A16" s="1">
        <v>4025</v>
      </c>
      <c r="B16" s="2" t="s">
        <v>275</v>
      </c>
      <c r="C16" s="3" t="s">
        <v>276</v>
      </c>
      <c r="D16" s="4">
        <v>29859</v>
      </c>
      <c r="E16" s="4">
        <v>48091</v>
      </c>
      <c r="F16" s="4">
        <v>47361</v>
      </c>
      <c r="G16" s="5">
        <v>224</v>
      </c>
      <c r="H16" s="6" t="s">
        <v>48</v>
      </c>
      <c r="I16" s="2" t="s">
        <v>275</v>
      </c>
      <c r="J16" s="17" t="s">
        <v>16</v>
      </c>
      <c r="K16" s="18" t="s">
        <v>50</v>
      </c>
    </row>
    <row r="17" spans="1:13" s="18" customFormat="1" ht="13" x14ac:dyDescent="0.3">
      <c r="A17" s="1">
        <v>137</v>
      </c>
      <c r="B17" s="2" t="s">
        <v>261</v>
      </c>
      <c r="C17" s="3" t="s">
        <v>186</v>
      </c>
      <c r="D17" s="4">
        <v>37175</v>
      </c>
      <c r="E17" s="4">
        <v>48121</v>
      </c>
      <c r="F17" s="4">
        <v>47391</v>
      </c>
      <c r="G17" s="5">
        <v>206004</v>
      </c>
      <c r="H17" s="6" t="s">
        <v>14</v>
      </c>
      <c r="I17" s="2" t="s">
        <v>277</v>
      </c>
      <c r="J17" s="17" t="s">
        <v>16</v>
      </c>
      <c r="K17" s="18" t="s">
        <v>17</v>
      </c>
    </row>
    <row r="18" spans="1:13" s="18" customFormat="1" ht="13" x14ac:dyDescent="0.3">
      <c r="A18" s="1">
        <v>2861</v>
      </c>
      <c r="B18" s="2" t="s">
        <v>278</v>
      </c>
      <c r="C18" s="3" t="s">
        <v>279</v>
      </c>
      <c r="D18" s="4">
        <v>29861</v>
      </c>
      <c r="E18" s="4">
        <v>48121</v>
      </c>
      <c r="F18" s="4">
        <v>47391</v>
      </c>
      <c r="G18" s="5">
        <v>9600</v>
      </c>
      <c r="H18" s="6" t="s">
        <v>66</v>
      </c>
      <c r="I18" s="2" t="s">
        <v>207</v>
      </c>
      <c r="J18" s="17" t="s">
        <v>16</v>
      </c>
      <c r="K18" s="18" t="s">
        <v>35</v>
      </c>
    </row>
    <row r="19" spans="1:13" s="18" customFormat="1" ht="13" x14ac:dyDescent="0.3">
      <c r="A19" s="1">
        <v>2901</v>
      </c>
      <c r="B19" s="2" t="s">
        <v>280</v>
      </c>
      <c r="C19" s="3" t="s">
        <v>281</v>
      </c>
      <c r="D19" s="4">
        <v>37176</v>
      </c>
      <c r="E19" s="4">
        <v>48121</v>
      </c>
      <c r="F19" s="4">
        <v>47391</v>
      </c>
      <c r="G19" s="5">
        <v>1875</v>
      </c>
      <c r="H19" s="6" t="s">
        <v>38</v>
      </c>
      <c r="I19" s="2" t="s">
        <v>282</v>
      </c>
      <c r="J19" s="17" t="s">
        <v>16</v>
      </c>
      <c r="K19" s="18" t="s">
        <v>30</v>
      </c>
    </row>
    <row r="20" spans="1:13" s="18" customFormat="1" ht="13" x14ac:dyDescent="0.3">
      <c r="A20" s="1">
        <v>2902</v>
      </c>
      <c r="B20" s="2" t="s">
        <v>283</v>
      </c>
      <c r="C20" s="3" t="s">
        <v>284</v>
      </c>
      <c r="D20" s="4">
        <v>37176</v>
      </c>
      <c r="E20" s="4">
        <v>48121</v>
      </c>
      <c r="F20" s="4">
        <v>47391</v>
      </c>
      <c r="G20" s="5">
        <v>480</v>
      </c>
      <c r="H20" s="6" t="s">
        <v>38</v>
      </c>
      <c r="I20" s="2" t="s">
        <v>282</v>
      </c>
      <c r="J20" s="17" t="s">
        <v>16</v>
      </c>
      <c r="K20" s="18" t="s">
        <v>30</v>
      </c>
    </row>
    <row r="21" spans="1:13" s="18" customFormat="1" ht="13" x14ac:dyDescent="0.3">
      <c r="A21" s="1">
        <v>3031</v>
      </c>
      <c r="B21" s="2" t="s">
        <v>285</v>
      </c>
      <c r="C21" s="3" t="s">
        <v>286</v>
      </c>
      <c r="D21" s="4">
        <v>29868</v>
      </c>
      <c r="E21" s="4">
        <v>48121</v>
      </c>
      <c r="F21" s="4">
        <v>47391</v>
      </c>
      <c r="G21" s="5">
        <v>2610</v>
      </c>
      <c r="H21" s="6" t="s">
        <v>120</v>
      </c>
      <c r="I21" s="2" t="s">
        <v>287</v>
      </c>
      <c r="J21" s="17" t="s">
        <v>16</v>
      </c>
      <c r="K21" s="18" t="s">
        <v>50</v>
      </c>
    </row>
    <row r="22" spans="1:13" x14ac:dyDescent="0.35">
      <c r="A22" s="11" t="s">
        <v>105</v>
      </c>
      <c r="B22" s="12">
        <f>SUBTOTAL(103,Table3210[Project Number])</f>
        <v>19</v>
      </c>
      <c r="C22" s="13"/>
      <c r="D22" s="11"/>
      <c r="E22" s="11"/>
      <c r="F22" s="11"/>
      <c r="G22" s="11"/>
      <c r="H22" s="11"/>
      <c r="I22" s="12"/>
      <c r="J22" s="14"/>
      <c r="K22" s="10"/>
    </row>
    <row r="25" spans="1:13" x14ac:dyDescent="0.35">
      <c r="A25" s="22" t="s">
        <v>153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3" x14ac:dyDescent="0.35">
      <c r="A26" s="7" t="s">
        <v>1</v>
      </c>
      <c r="B26" s="8" t="s">
        <v>2</v>
      </c>
      <c r="C26" s="9" t="s">
        <v>3</v>
      </c>
      <c r="D26" s="8" t="s">
        <v>4</v>
      </c>
      <c r="E26" s="8" t="s">
        <v>5</v>
      </c>
      <c r="F26" s="15" t="s">
        <v>152</v>
      </c>
      <c r="G26" s="9" t="s">
        <v>7</v>
      </c>
      <c r="H26" s="9" t="s">
        <v>8</v>
      </c>
      <c r="I26" s="9" t="s">
        <v>9</v>
      </c>
      <c r="J26" s="9" t="s">
        <v>10</v>
      </c>
      <c r="K26" s="9" t="s">
        <v>11</v>
      </c>
    </row>
    <row r="27" spans="1:13" s="18" customFormat="1" ht="13" x14ac:dyDescent="0.3">
      <c r="A27" s="1">
        <v>20</v>
      </c>
      <c r="B27" s="2" t="s">
        <v>478</v>
      </c>
      <c r="C27" s="3" t="s">
        <v>107</v>
      </c>
      <c r="D27" s="4">
        <v>37977</v>
      </c>
      <c r="E27" s="4">
        <v>48913</v>
      </c>
      <c r="F27" s="4">
        <v>47087</v>
      </c>
      <c r="G27" s="5">
        <v>77450</v>
      </c>
      <c r="H27" s="6" t="s">
        <v>48</v>
      </c>
      <c r="I27" s="2" t="s">
        <v>478</v>
      </c>
      <c r="J27" s="17" t="s">
        <v>16</v>
      </c>
      <c r="K27" s="18" t="s">
        <v>50</v>
      </c>
      <c r="L27" s="19"/>
      <c r="M27" s="19"/>
    </row>
    <row r="28" spans="1:13" s="18" customFormat="1" ht="13" x14ac:dyDescent="0.3">
      <c r="A28" s="1">
        <v>11566</v>
      </c>
      <c r="B28" s="2" t="s">
        <v>479</v>
      </c>
      <c r="C28" s="3" t="s">
        <v>480</v>
      </c>
      <c r="D28" s="4">
        <v>37959</v>
      </c>
      <c r="E28" s="4">
        <v>48913</v>
      </c>
      <c r="F28" s="4">
        <v>47087</v>
      </c>
      <c r="G28" s="5">
        <v>460</v>
      </c>
      <c r="H28" s="6" t="s">
        <v>33</v>
      </c>
      <c r="I28" s="2" t="s">
        <v>481</v>
      </c>
      <c r="J28" s="17" t="s">
        <v>16</v>
      </c>
      <c r="K28" s="18" t="s">
        <v>35</v>
      </c>
      <c r="L28" s="19"/>
      <c r="M28" s="19"/>
    </row>
    <row r="29" spans="1:13" s="18" customFormat="1" ht="13" x14ac:dyDescent="0.3">
      <c r="A29" s="1">
        <v>2060</v>
      </c>
      <c r="B29" s="2" t="s">
        <v>482</v>
      </c>
      <c r="C29" s="3" t="s">
        <v>19</v>
      </c>
      <c r="D29" s="4">
        <v>37300</v>
      </c>
      <c r="E29" s="4">
        <v>48944</v>
      </c>
      <c r="F29" s="4">
        <v>47118</v>
      </c>
      <c r="G29" s="5"/>
      <c r="H29" s="6" t="s">
        <v>20</v>
      </c>
      <c r="I29" s="2" t="s">
        <v>483</v>
      </c>
      <c r="J29" s="17" t="s">
        <v>463</v>
      </c>
      <c r="K29" s="18" t="s">
        <v>22</v>
      </c>
      <c r="L29" s="19"/>
      <c r="M29" s="19"/>
    </row>
    <row r="30" spans="1:13" s="18" customFormat="1" ht="13" x14ac:dyDescent="0.3">
      <c r="A30" s="1">
        <v>2084</v>
      </c>
      <c r="B30" s="2" t="s">
        <v>484</v>
      </c>
      <c r="C30" s="3" t="s">
        <v>19</v>
      </c>
      <c r="D30" s="4">
        <v>37300</v>
      </c>
      <c r="E30" s="4">
        <v>48944</v>
      </c>
      <c r="F30" s="4">
        <v>47118</v>
      </c>
      <c r="G30" s="5">
        <v>102389</v>
      </c>
      <c r="H30" s="6" t="s">
        <v>20</v>
      </c>
      <c r="I30" s="2" t="s">
        <v>483</v>
      </c>
      <c r="J30" s="17" t="s">
        <v>16</v>
      </c>
      <c r="K30" s="18" t="s">
        <v>22</v>
      </c>
      <c r="L30" s="19"/>
      <c r="M30" s="19"/>
    </row>
    <row r="31" spans="1:13" s="18" customFormat="1" ht="13" x14ac:dyDescent="0.3">
      <c r="A31" s="1">
        <v>2320</v>
      </c>
      <c r="B31" s="2" t="s">
        <v>485</v>
      </c>
      <c r="C31" s="3" t="s">
        <v>19</v>
      </c>
      <c r="D31" s="4">
        <v>37300</v>
      </c>
      <c r="E31" s="4">
        <v>48944</v>
      </c>
      <c r="F31" s="4">
        <v>47118</v>
      </c>
      <c r="G31" s="5">
        <v>48323</v>
      </c>
      <c r="H31" s="6" t="s">
        <v>20</v>
      </c>
      <c r="I31" s="2" t="s">
        <v>483</v>
      </c>
      <c r="J31" s="17" t="s">
        <v>16</v>
      </c>
      <c r="K31" s="18" t="s">
        <v>22</v>
      </c>
      <c r="L31" s="19"/>
      <c r="M31" s="19"/>
    </row>
    <row r="32" spans="1:13" s="18" customFormat="1" ht="13" x14ac:dyDescent="0.3">
      <c r="A32" s="1">
        <v>2330</v>
      </c>
      <c r="B32" s="2" t="s">
        <v>486</v>
      </c>
      <c r="C32" s="3" t="s">
        <v>19</v>
      </c>
      <c r="D32" s="4">
        <v>37300</v>
      </c>
      <c r="E32" s="4">
        <v>48944</v>
      </c>
      <c r="F32" s="4">
        <v>47118</v>
      </c>
      <c r="G32" s="5">
        <v>12080</v>
      </c>
      <c r="H32" s="6" t="s">
        <v>20</v>
      </c>
      <c r="I32" s="2" t="s">
        <v>483</v>
      </c>
      <c r="J32" s="17" t="s">
        <v>16</v>
      </c>
      <c r="K32" s="18" t="s">
        <v>22</v>
      </c>
      <c r="L32" s="19"/>
      <c r="M32" s="19"/>
    </row>
    <row r="33" spans="1:13" s="18" customFormat="1" ht="13" x14ac:dyDescent="0.3">
      <c r="A33" s="1">
        <v>2423</v>
      </c>
      <c r="B33" s="2" t="s">
        <v>487</v>
      </c>
      <c r="C33" s="3" t="s">
        <v>488</v>
      </c>
      <c r="D33" s="4">
        <v>33736</v>
      </c>
      <c r="E33" s="4">
        <v>48944</v>
      </c>
      <c r="F33" s="4">
        <v>47118</v>
      </c>
      <c r="G33" s="5">
        <v>7900</v>
      </c>
      <c r="H33" s="6" t="s">
        <v>66</v>
      </c>
      <c r="I33" s="2" t="s">
        <v>207</v>
      </c>
      <c r="J33" s="17" t="s">
        <v>16</v>
      </c>
      <c r="K33" s="18" t="s">
        <v>35</v>
      </c>
      <c r="L33" s="19"/>
      <c r="M33" s="19"/>
    </row>
    <row r="34" spans="1:13" s="18" customFormat="1" ht="13" x14ac:dyDescent="0.3">
      <c r="A34" s="1">
        <v>2440</v>
      </c>
      <c r="B34" s="2" t="s">
        <v>489</v>
      </c>
      <c r="C34" s="3" t="s">
        <v>490</v>
      </c>
      <c r="D34" s="4">
        <v>34348</v>
      </c>
      <c r="E34" s="4">
        <v>48944</v>
      </c>
      <c r="F34" s="4">
        <v>47118</v>
      </c>
      <c r="G34" s="5">
        <v>21600</v>
      </c>
      <c r="H34" s="6" t="s">
        <v>25</v>
      </c>
      <c r="I34" s="2" t="s">
        <v>467</v>
      </c>
      <c r="J34" s="17" t="s">
        <v>16</v>
      </c>
      <c r="K34" s="18" t="s">
        <v>158</v>
      </c>
      <c r="L34" s="19"/>
      <c r="M34" s="19"/>
    </row>
    <row r="35" spans="1:13" s="18" customFormat="1" ht="13" x14ac:dyDescent="0.3">
      <c r="A35" s="1">
        <v>9222</v>
      </c>
      <c r="B35" s="2" t="s">
        <v>491</v>
      </c>
      <c r="C35" s="3" t="s">
        <v>19</v>
      </c>
      <c r="D35" s="4">
        <v>33644</v>
      </c>
      <c r="E35" s="4">
        <v>48944</v>
      </c>
      <c r="F35" s="4">
        <v>47118</v>
      </c>
      <c r="G35" s="5">
        <v>700</v>
      </c>
      <c r="H35" s="6" t="s">
        <v>20</v>
      </c>
      <c r="I35" s="2" t="s">
        <v>483</v>
      </c>
      <c r="J35" s="17" t="s">
        <v>16</v>
      </c>
      <c r="K35" s="18" t="s">
        <v>22</v>
      </c>
      <c r="L35" s="19"/>
      <c r="M35" s="19"/>
    </row>
    <row r="36" spans="1:13" s="18" customFormat="1" ht="13" x14ac:dyDescent="0.3">
      <c r="A36" s="1">
        <v>9260</v>
      </c>
      <c r="B36" s="2" t="s">
        <v>492</v>
      </c>
      <c r="C36" s="3" t="s">
        <v>493</v>
      </c>
      <c r="D36" s="4">
        <v>32283</v>
      </c>
      <c r="E36" s="4">
        <v>48944</v>
      </c>
      <c r="F36" s="4">
        <v>47118</v>
      </c>
      <c r="G36" s="5">
        <v>2300</v>
      </c>
      <c r="H36" s="6" t="s">
        <v>20</v>
      </c>
      <c r="I36" s="2" t="s">
        <v>483</v>
      </c>
      <c r="J36" s="17" t="s">
        <v>16</v>
      </c>
      <c r="K36" s="18" t="s">
        <v>22</v>
      </c>
      <c r="L36" s="19"/>
      <c r="M36" s="19"/>
    </row>
    <row r="37" spans="1:13" s="18" customFormat="1" ht="13" x14ac:dyDescent="0.3">
      <c r="A37" s="1">
        <v>2407</v>
      </c>
      <c r="B37" s="2" t="s">
        <v>494</v>
      </c>
      <c r="C37" s="3" t="s">
        <v>495</v>
      </c>
      <c r="D37" s="4">
        <v>34368</v>
      </c>
      <c r="E37" s="4">
        <v>48975</v>
      </c>
      <c r="F37" s="4">
        <v>47149</v>
      </c>
      <c r="G37" s="5">
        <v>125600</v>
      </c>
      <c r="H37" s="6" t="s">
        <v>496</v>
      </c>
      <c r="I37" s="2" t="s">
        <v>497</v>
      </c>
      <c r="J37" s="17" t="s">
        <v>16</v>
      </c>
      <c r="K37" s="18" t="s">
        <v>45</v>
      </c>
      <c r="L37" s="19"/>
      <c r="M37" s="19"/>
    </row>
    <row r="38" spans="1:13" s="18" customFormat="1" ht="13" x14ac:dyDescent="0.3">
      <c r="A38" s="1">
        <v>2056</v>
      </c>
      <c r="B38" s="2" t="s">
        <v>498</v>
      </c>
      <c r="C38" s="3" t="s">
        <v>499</v>
      </c>
      <c r="D38" s="4">
        <v>38054</v>
      </c>
      <c r="E38" s="4">
        <v>49003</v>
      </c>
      <c r="F38" s="4">
        <v>47177</v>
      </c>
      <c r="G38" s="5">
        <v>14245</v>
      </c>
      <c r="H38" s="6" t="s">
        <v>156</v>
      </c>
      <c r="I38" s="2" t="s">
        <v>173</v>
      </c>
      <c r="J38" s="17" t="s">
        <v>16</v>
      </c>
      <c r="K38" s="18" t="s">
        <v>158</v>
      </c>
      <c r="L38" s="19"/>
      <c r="M38" s="19"/>
    </row>
    <row r="39" spans="1:13" s="18" customFormat="1" ht="13" x14ac:dyDescent="0.3">
      <c r="A39" s="1">
        <v>3090</v>
      </c>
      <c r="B39" s="2" t="s">
        <v>500</v>
      </c>
      <c r="C39" s="3" t="s">
        <v>501</v>
      </c>
      <c r="D39" s="4">
        <v>38057</v>
      </c>
      <c r="E39" s="4">
        <v>49003</v>
      </c>
      <c r="F39" s="4">
        <v>47177</v>
      </c>
      <c r="G39" s="5">
        <v>350</v>
      </c>
      <c r="H39" s="6" t="s">
        <v>192</v>
      </c>
      <c r="I39" s="2" t="s">
        <v>502</v>
      </c>
      <c r="J39" s="17" t="s">
        <v>16</v>
      </c>
      <c r="K39" s="18" t="s">
        <v>35</v>
      </c>
      <c r="L39" s="19"/>
      <c r="M39" s="19"/>
    </row>
    <row r="40" spans="1:13" s="18" customFormat="1" ht="13" x14ac:dyDescent="0.3">
      <c r="A40" s="1">
        <v>3940</v>
      </c>
      <c r="B40" s="2" t="s">
        <v>503</v>
      </c>
      <c r="C40" s="3" t="s">
        <v>504</v>
      </c>
      <c r="D40" s="4">
        <v>30768</v>
      </c>
      <c r="E40" s="4">
        <v>49003</v>
      </c>
      <c r="F40" s="4">
        <v>47177</v>
      </c>
      <c r="G40" s="5">
        <v>2700</v>
      </c>
      <c r="H40" s="6" t="s">
        <v>505</v>
      </c>
      <c r="I40" s="2" t="s">
        <v>506</v>
      </c>
      <c r="J40" s="17" t="s">
        <v>16</v>
      </c>
      <c r="K40" s="18" t="s">
        <v>45</v>
      </c>
      <c r="L40" s="19"/>
      <c r="M40" s="19"/>
    </row>
    <row r="41" spans="1:13" s="18" customFormat="1" ht="13" x14ac:dyDescent="0.3">
      <c r="A41" s="1">
        <v>4117</v>
      </c>
      <c r="B41" s="2" t="s">
        <v>507</v>
      </c>
      <c r="C41" s="3" t="s">
        <v>508</v>
      </c>
      <c r="D41" s="4">
        <v>30768</v>
      </c>
      <c r="E41" s="4">
        <v>49003</v>
      </c>
      <c r="F41" s="4">
        <v>47177</v>
      </c>
      <c r="G41" s="5">
        <v>3000</v>
      </c>
      <c r="H41" s="6" t="s">
        <v>62</v>
      </c>
      <c r="I41" s="2" t="s">
        <v>509</v>
      </c>
      <c r="J41" s="17" t="s">
        <v>16</v>
      </c>
      <c r="K41" s="18" t="s">
        <v>35</v>
      </c>
      <c r="L41" s="19"/>
      <c r="M41" s="19"/>
    </row>
    <row r="42" spans="1:13" s="18" customFormat="1" ht="13" x14ac:dyDescent="0.3">
      <c r="A42" s="1">
        <v>4597</v>
      </c>
      <c r="B42" s="2" t="s">
        <v>510</v>
      </c>
      <c r="C42" s="3" t="s">
        <v>511</v>
      </c>
      <c r="D42" s="4">
        <v>30757</v>
      </c>
      <c r="E42" s="4">
        <v>49003</v>
      </c>
      <c r="F42" s="4">
        <v>47177</v>
      </c>
      <c r="G42" s="5">
        <v>1800</v>
      </c>
      <c r="H42" s="6" t="s">
        <v>93</v>
      </c>
      <c r="I42" s="2" t="s">
        <v>132</v>
      </c>
      <c r="J42" s="17" t="s">
        <v>16</v>
      </c>
      <c r="K42" s="18" t="s">
        <v>17</v>
      </c>
      <c r="L42" s="19"/>
      <c r="M42" s="19"/>
    </row>
    <row r="43" spans="1:13" s="18" customFormat="1" ht="13" x14ac:dyDescent="0.3">
      <c r="A43" s="1">
        <v>5073</v>
      </c>
      <c r="B43" s="2" t="s">
        <v>512</v>
      </c>
      <c r="C43" s="3" t="s">
        <v>513</v>
      </c>
      <c r="D43" s="4">
        <v>30749</v>
      </c>
      <c r="E43" s="4">
        <v>49003</v>
      </c>
      <c r="F43" s="4">
        <v>47177</v>
      </c>
      <c r="G43" s="5">
        <v>4330</v>
      </c>
      <c r="H43" s="6" t="s">
        <v>33</v>
      </c>
      <c r="I43" s="2" t="s">
        <v>514</v>
      </c>
      <c r="J43" s="17" t="s">
        <v>16</v>
      </c>
      <c r="K43" s="18" t="s">
        <v>35</v>
      </c>
      <c r="L43" s="19"/>
      <c r="M43" s="19"/>
    </row>
    <row r="44" spans="1:13" s="18" customFormat="1" ht="13" x14ac:dyDescent="0.3">
      <c r="A44" s="1">
        <v>2516</v>
      </c>
      <c r="B44" s="2" t="s">
        <v>515</v>
      </c>
      <c r="C44" s="3" t="s">
        <v>516</v>
      </c>
      <c r="D44" s="4">
        <v>38119</v>
      </c>
      <c r="E44" s="4">
        <v>49064</v>
      </c>
      <c r="F44" s="4">
        <v>47238</v>
      </c>
      <c r="G44" s="5">
        <v>1900</v>
      </c>
      <c r="H44" s="6" t="s">
        <v>517</v>
      </c>
      <c r="I44" s="2" t="s">
        <v>518</v>
      </c>
      <c r="J44" s="17" t="s">
        <v>16</v>
      </c>
      <c r="K44" s="18" t="s">
        <v>30</v>
      </c>
      <c r="L44" s="19"/>
      <c r="M44" s="19"/>
    </row>
    <row r="45" spans="1:13" s="18" customFormat="1" ht="13" x14ac:dyDescent="0.3">
      <c r="A45" s="1">
        <v>2517</v>
      </c>
      <c r="B45" s="2" t="s">
        <v>519</v>
      </c>
      <c r="C45" s="3" t="s">
        <v>516</v>
      </c>
      <c r="D45" s="4">
        <v>38119</v>
      </c>
      <c r="E45" s="4">
        <v>49064</v>
      </c>
      <c r="F45" s="4">
        <v>47238</v>
      </c>
      <c r="G45" s="5">
        <v>1210</v>
      </c>
      <c r="H45" s="6" t="s">
        <v>517</v>
      </c>
      <c r="I45" s="2" t="s">
        <v>518</v>
      </c>
      <c r="J45" s="17" t="s">
        <v>16</v>
      </c>
      <c r="K45" s="18" t="s">
        <v>30</v>
      </c>
      <c r="L45" s="19"/>
      <c r="M45" s="19"/>
    </row>
    <row r="46" spans="1:13" s="18" customFormat="1" ht="13" x14ac:dyDescent="0.3">
      <c r="A46" s="1">
        <v>4354</v>
      </c>
      <c r="B46" s="2" t="s">
        <v>520</v>
      </c>
      <c r="C46" s="3" t="s">
        <v>521</v>
      </c>
      <c r="D46" s="4">
        <v>30811</v>
      </c>
      <c r="E46" s="4">
        <v>49064</v>
      </c>
      <c r="F46" s="4">
        <v>47238</v>
      </c>
      <c r="G46" s="5">
        <v>4930</v>
      </c>
      <c r="H46" s="6" t="s">
        <v>210</v>
      </c>
      <c r="I46" s="2" t="s">
        <v>522</v>
      </c>
      <c r="J46" s="17" t="s">
        <v>16</v>
      </c>
      <c r="K46" s="18" t="s">
        <v>50</v>
      </c>
      <c r="L46" s="19"/>
      <c r="M46" s="19"/>
    </row>
    <row r="47" spans="1:13" s="18" customFormat="1" ht="13" x14ac:dyDescent="0.3">
      <c r="A47" s="1">
        <v>3206</v>
      </c>
      <c r="B47" s="2" t="s">
        <v>523</v>
      </c>
      <c r="C47" s="3" t="s">
        <v>524</v>
      </c>
      <c r="D47" s="4">
        <v>30837</v>
      </c>
      <c r="E47" s="4">
        <v>49095</v>
      </c>
      <c r="F47" s="4">
        <v>47269</v>
      </c>
      <c r="G47" s="5">
        <v>35720</v>
      </c>
      <c r="H47" s="6" t="s">
        <v>525</v>
      </c>
      <c r="I47" s="2" t="s">
        <v>526</v>
      </c>
      <c r="J47" s="17" t="s">
        <v>16</v>
      </c>
      <c r="K47" s="18" t="s">
        <v>30</v>
      </c>
      <c r="L47" s="19"/>
      <c r="M47" s="19"/>
    </row>
    <row r="48" spans="1:13" s="18" customFormat="1" ht="13" x14ac:dyDescent="0.3">
      <c r="A48" s="1">
        <v>7161</v>
      </c>
      <c r="B48" s="2" t="s">
        <v>527</v>
      </c>
      <c r="C48" s="3" t="s">
        <v>528</v>
      </c>
      <c r="D48" s="4">
        <v>30862</v>
      </c>
      <c r="E48" s="4">
        <v>49095</v>
      </c>
      <c r="F48" s="4">
        <v>47269</v>
      </c>
      <c r="G48" s="5">
        <v>1660</v>
      </c>
      <c r="H48" s="6" t="s">
        <v>210</v>
      </c>
      <c r="I48" s="2" t="s">
        <v>529</v>
      </c>
      <c r="J48" s="17" t="s">
        <v>16</v>
      </c>
      <c r="K48" s="18" t="s">
        <v>50</v>
      </c>
      <c r="L48" s="19"/>
      <c r="M48" s="19"/>
    </row>
    <row r="49" spans="1:13" s="18" customFormat="1" ht="13" x14ac:dyDescent="0.3">
      <c r="A49" s="1">
        <v>2436</v>
      </c>
      <c r="B49" s="2" t="s">
        <v>530</v>
      </c>
      <c r="C49" s="3" t="s">
        <v>531</v>
      </c>
      <c r="D49" s="4">
        <v>34530</v>
      </c>
      <c r="E49" s="4">
        <v>49125</v>
      </c>
      <c r="F49" s="4">
        <v>47299</v>
      </c>
      <c r="G49" s="5">
        <v>7229</v>
      </c>
      <c r="H49" s="6" t="s">
        <v>83</v>
      </c>
      <c r="I49" s="2" t="s">
        <v>532</v>
      </c>
      <c r="J49" s="17" t="s">
        <v>16</v>
      </c>
      <c r="K49" s="18" t="s">
        <v>22</v>
      </c>
      <c r="L49" s="19"/>
      <c r="M49" s="19"/>
    </row>
    <row r="50" spans="1:13" s="18" customFormat="1" ht="13" x14ac:dyDescent="0.3">
      <c r="A50" s="1">
        <v>2447</v>
      </c>
      <c r="B50" s="2" t="s">
        <v>533</v>
      </c>
      <c r="C50" s="3" t="s">
        <v>531</v>
      </c>
      <c r="D50" s="4">
        <v>34530</v>
      </c>
      <c r="E50" s="4">
        <v>49125</v>
      </c>
      <c r="F50" s="4">
        <v>47299</v>
      </c>
      <c r="G50" s="5">
        <v>8000</v>
      </c>
      <c r="H50" s="6" t="s">
        <v>83</v>
      </c>
      <c r="I50" s="2" t="s">
        <v>532</v>
      </c>
      <c r="J50" s="17" t="s">
        <v>16</v>
      </c>
      <c r="K50" s="18" t="s">
        <v>22</v>
      </c>
      <c r="L50" s="19"/>
      <c r="M50" s="19"/>
    </row>
    <row r="51" spans="1:13" s="18" customFormat="1" ht="13" x14ac:dyDescent="0.3">
      <c r="A51" s="1">
        <v>2448</v>
      </c>
      <c r="B51" s="2" t="s">
        <v>534</v>
      </c>
      <c r="C51" s="3" t="s">
        <v>531</v>
      </c>
      <c r="D51" s="4">
        <v>34530</v>
      </c>
      <c r="E51" s="4">
        <v>49125</v>
      </c>
      <c r="F51" s="4">
        <v>47299</v>
      </c>
      <c r="G51" s="5">
        <v>3885</v>
      </c>
      <c r="H51" s="6" t="s">
        <v>83</v>
      </c>
      <c r="I51" s="2" t="s">
        <v>532</v>
      </c>
      <c r="J51" s="17" t="s">
        <v>16</v>
      </c>
      <c r="K51" s="18" t="s">
        <v>22</v>
      </c>
      <c r="L51" s="19"/>
      <c r="M51" s="19"/>
    </row>
    <row r="52" spans="1:13" s="18" customFormat="1" ht="13" x14ac:dyDescent="0.3">
      <c r="A52" s="1">
        <v>2449</v>
      </c>
      <c r="B52" s="2" t="s">
        <v>535</v>
      </c>
      <c r="C52" s="3" t="s">
        <v>531</v>
      </c>
      <c r="D52" s="4">
        <v>34530</v>
      </c>
      <c r="E52" s="4">
        <v>49125</v>
      </c>
      <c r="F52" s="4">
        <v>47299</v>
      </c>
      <c r="G52" s="5">
        <v>4000</v>
      </c>
      <c r="H52" s="6" t="s">
        <v>83</v>
      </c>
      <c r="I52" s="2" t="s">
        <v>532</v>
      </c>
      <c r="J52" s="17" t="s">
        <v>16</v>
      </c>
      <c r="K52" s="18" t="s">
        <v>22</v>
      </c>
      <c r="L52" s="19"/>
      <c r="M52" s="19"/>
    </row>
    <row r="53" spans="1:13" s="18" customFormat="1" ht="13" x14ac:dyDescent="0.3">
      <c r="A53" s="1">
        <v>2450</v>
      </c>
      <c r="B53" s="2" t="s">
        <v>536</v>
      </c>
      <c r="C53" s="3" t="s">
        <v>531</v>
      </c>
      <c r="D53" s="4">
        <v>34530</v>
      </c>
      <c r="E53" s="4">
        <v>49125</v>
      </c>
      <c r="F53" s="4">
        <v>47299</v>
      </c>
      <c r="G53" s="5">
        <v>6609</v>
      </c>
      <c r="H53" s="6" t="s">
        <v>83</v>
      </c>
      <c r="I53" s="2" t="s">
        <v>532</v>
      </c>
      <c r="J53" s="17" t="s">
        <v>16</v>
      </c>
      <c r="K53" s="18" t="s">
        <v>22</v>
      </c>
      <c r="L53" s="19"/>
      <c r="M53" s="19"/>
    </row>
    <row r="54" spans="1:13" s="18" customFormat="1" ht="13" x14ac:dyDescent="0.3">
      <c r="A54" s="1">
        <v>2451</v>
      </c>
      <c r="B54" s="2" t="s">
        <v>537</v>
      </c>
      <c r="C54" s="3" t="s">
        <v>531</v>
      </c>
      <c r="D54" s="4">
        <v>34530</v>
      </c>
      <c r="E54" s="4">
        <v>49125</v>
      </c>
      <c r="F54" s="4">
        <v>47299</v>
      </c>
      <c r="G54" s="5">
        <v>5418</v>
      </c>
      <c r="H54" s="6" t="s">
        <v>83</v>
      </c>
      <c r="I54" s="2" t="s">
        <v>538</v>
      </c>
      <c r="J54" s="17" t="s">
        <v>16</v>
      </c>
      <c r="K54" s="18" t="s">
        <v>22</v>
      </c>
      <c r="L54" s="19"/>
      <c r="M54" s="19"/>
    </row>
    <row r="55" spans="1:13" s="18" customFormat="1" ht="13" x14ac:dyDescent="0.3">
      <c r="A55" s="1">
        <v>2452</v>
      </c>
      <c r="B55" s="2" t="s">
        <v>539</v>
      </c>
      <c r="C55" s="3" t="s">
        <v>531</v>
      </c>
      <c r="D55" s="4">
        <v>34530</v>
      </c>
      <c r="E55" s="4">
        <v>49125</v>
      </c>
      <c r="F55" s="4">
        <v>47299</v>
      </c>
      <c r="G55" s="5">
        <v>29600</v>
      </c>
      <c r="H55" s="6" t="s">
        <v>83</v>
      </c>
      <c r="I55" s="2" t="s">
        <v>538</v>
      </c>
      <c r="J55" s="17" t="s">
        <v>16</v>
      </c>
      <c r="K55" s="18" t="s">
        <v>22</v>
      </c>
      <c r="L55" s="19"/>
      <c r="M55" s="19"/>
    </row>
    <row r="56" spans="1:13" s="18" customFormat="1" ht="13" x14ac:dyDescent="0.3">
      <c r="A56" s="1">
        <v>2453</v>
      </c>
      <c r="B56" s="2" t="s">
        <v>540</v>
      </c>
      <c r="C56" s="3" t="s">
        <v>531</v>
      </c>
      <c r="D56" s="4">
        <v>34530</v>
      </c>
      <c r="E56" s="4">
        <v>49125</v>
      </c>
      <c r="F56" s="4">
        <v>47299</v>
      </c>
      <c r="G56" s="5">
        <v>6000</v>
      </c>
      <c r="H56" s="6" t="s">
        <v>83</v>
      </c>
      <c r="I56" s="2" t="s">
        <v>532</v>
      </c>
      <c r="J56" s="17" t="s">
        <v>16</v>
      </c>
      <c r="K56" s="18" t="s">
        <v>22</v>
      </c>
      <c r="L56" s="19"/>
      <c r="M56" s="19"/>
    </row>
    <row r="57" spans="1:13" s="18" customFormat="1" ht="13" x14ac:dyDescent="0.3">
      <c r="A57" s="1">
        <v>2468</v>
      </c>
      <c r="B57" s="2" t="s">
        <v>541</v>
      </c>
      <c r="C57" s="3" t="s">
        <v>531</v>
      </c>
      <c r="D57" s="4">
        <v>34530</v>
      </c>
      <c r="E57" s="4">
        <v>49125</v>
      </c>
      <c r="F57" s="4">
        <v>47299</v>
      </c>
      <c r="G57" s="5">
        <v>7473</v>
      </c>
      <c r="H57" s="6" t="s">
        <v>83</v>
      </c>
      <c r="I57" s="2" t="s">
        <v>538</v>
      </c>
      <c r="J57" s="17" t="s">
        <v>16</v>
      </c>
      <c r="K57" s="18" t="s">
        <v>22</v>
      </c>
      <c r="L57" s="19"/>
      <c r="M57" s="19"/>
    </row>
    <row r="58" spans="1:13" s="18" customFormat="1" ht="13" x14ac:dyDescent="0.3">
      <c r="A58" s="1">
        <v>2580</v>
      </c>
      <c r="B58" s="2" t="s">
        <v>542</v>
      </c>
      <c r="C58" s="3" t="s">
        <v>531</v>
      </c>
      <c r="D58" s="4">
        <v>34530</v>
      </c>
      <c r="E58" s="4">
        <v>49125</v>
      </c>
      <c r="F58" s="4">
        <v>47299</v>
      </c>
      <c r="G58" s="5">
        <v>14255</v>
      </c>
      <c r="H58" s="6" t="s">
        <v>83</v>
      </c>
      <c r="I58" s="2" t="s">
        <v>543</v>
      </c>
      <c r="J58" s="17" t="s">
        <v>16</v>
      </c>
      <c r="K58" s="18" t="s">
        <v>22</v>
      </c>
      <c r="L58" s="19"/>
      <c r="M58" s="19"/>
    </row>
    <row r="59" spans="1:13" s="18" customFormat="1" ht="13" x14ac:dyDescent="0.3">
      <c r="A59" s="1">
        <v>2599</v>
      </c>
      <c r="B59" s="2" t="s">
        <v>544</v>
      </c>
      <c r="C59" s="3" t="s">
        <v>531</v>
      </c>
      <c r="D59" s="4">
        <v>34530</v>
      </c>
      <c r="E59" s="4">
        <v>49125</v>
      </c>
      <c r="F59" s="4">
        <v>47299</v>
      </c>
      <c r="G59" s="5">
        <v>13884</v>
      </c>
      <c r="H59" s="6" t="s">
        <v>83</v>
      </c>
      <c r="I59" s="2" t="s">
        <v>545</v>
      </c>
      <c r="J59" s="17" t="s">
        <v>16</v>
      </c>
      <c r="K59" s="18" t="s">
        <v>22</v>
      </c>
      <c r="L59" s="19"/>
      <c r="M59" s="19"/>
    </row>
    <row r="60" spans="1:13" s="18" customFormat="1" ht="13" x14ac:dyDescent="0.3">
      <c r="A60" s="1">
        <v>3494</v>
      </c>
      <c r="B60" s="2" t="s">
        <v>546</v>
      </c>
      <c r="C60" s="3" t="s">
        <v>547</v>
      </c>
      <c r="D60" s="4">
        <v>30882</v>
      </c>
      <c r="E60" s="4">
        <v>49125</v>
      </c>
      <c r="F60" s="4">
        <v>47299</v>
      </c>
      <c r="G60" s="5">
        <v>8560</v>
      </c>
      <c r="H60" s="6" t="s">
        <v>109</v>
      </c>
      <c r="I60" s="2" t="s">
        <v>548</v>
      </c>
      <c r="J60" s="17" t="s">
        <v>16</v>
      </c>
      <c r="K60" s="18" t="s">
        <v>30</v>
      </c>
      <c r="L60" s="19"/>
      <c r="M60" s="19"/>
    </row>
    <row r="61" spans="1:13" s="18" customFormat="1" ht="13" x14ac:dyDescent="0.3">
      <c r="A61" s="1">
        <v>7252</v>
      </c>
      <c r="B61" s="2" t="s">
        <v>549</v>
      </c>
      <c r="C61" s="3" t="s">
        <v>550</v>
      </c>
      <c r="D61" s="4">
        <v>30880</v>
      </c>
      <c r="E61" s="4">
        <v>49125</v>
      </c>
      <c r="F61" s="4">
        <v>47299</v>
      </c>
      <c r="G61" s="5">
        <v>530</v>
      </c>
      <c r="H61" s="6" t="s">
        <v>14</v>
      </c>
      <c r="I61" s="2" t="s">
        <v>549</v>
      </c>
      <c r="J61" s="17" t="s">
        <v>16</v>
      </c>
      <c r="K61" s="18" t="s">
        <v>17</v>
      </c>
      <c r="L61" s="19"/>
      <c r="M61" s="19"/>
    </row>
    <row r="62" spans="1:13" s="18" customFormat="1" ht="13" x14ac:dyDescent="0.3">
      <c r="A62" s="1">
        <v>7337</v>
      </c>
      <c r="B62" s="2" t="s">
        <v>551</v>
      </c>
      <c r="C62" s="3" t="s">
        <v>552</v>
      </c>
      <c r="D62" s="4">
        <v>30869</v>
      </c>
      <c r="E62" s="4">
        <v>49125</v>
      </c>
      <c r="F62" s="4">
        <v>47299</v>
      </c>
      <c r="G62" s="5">
        <v>1470</v>
      </c>
      <c r="H62" s="6" t="s">
        <v>57</v>
      </c>
      <c r="I62" s="2" t="s">
        <v>553</v>
      </c>
      <c r="J62" s="17" t="s">
        <v>16</v>
      </c>
      <c r="K62" s="18" t="s">
        <v>50</v>
      </c>
      <c r="L62" s="19"/>
      <c r="M62" s="19"/>
    </row>
    <row r="63" spans="1:13" s="18" customFormat="1" ht="13" x14ac:dyDescent="0.3">
      <c r="A63" s="1">
        <v>7338</v>
      </c>
      <c r="B63" s="2" t="s">
        <v>554</v>
      </c>
      <c r="C63" s="3" t="s">
        <v>552</v>
      </c>
      <c r="D63" s="4">
        <v>30869</v>
      </c>
      <c r="E63" s="4">
        <v>49125</v>
      </c>
      <c r="F63" s="4">
        <v>47299</v>
      </c>
      <c r="G63" s="5">
        <v>1441</v>
      </c>
      <c r="H63" s="6" t="s">
        <v>57</v>
      </c>
      <c r="I63" s="2" t="s">
        <v>553</v>
      </c>
      <c r="J63" s="17" t="s">
        <v>16</v>
      </c>
      <c r="K63" s="18" t="s">
        <v>50</v>
      </c>
      <c r="L63" s="19"/>
      <c r="M63" s="19"/>
    </row>
    <row r="64" spans="1:13" s="18" customFormat="1" ht="13" x14ac:dyDescent="0.3">
      <c r="A64" s="1">
        <v>1975</v>
      </c>
      <c r="B64" s="2" t="s">
        <v>555</v>
      </c>
      <c r="C64" s="3" t="s">
        <v>106</v>
      </c>
      <c r="D64" s="4">
        <v>38203</v>
      </c>
      <c r="E64" s="4">
        <v>49156</v>
      </c>
      <c r="F64" s="4">
        <v>47330</v>
      </c>
      <c r="G64" s="5">
        <v>60076</v>
      </c>
      <c r="H64" s="6" t="s">
        <v>48</v>
      </c>
      <c r="I64" s="2" t="s">
        <v>202</v>
      </c>
      <c r="J64" s="17" t="s">
        <v>16</v>
      </c>
      <c r="K64" s="18" t="s">
        <v>50</v>
      </c>
      <c r="L64" s="19"/>
      <c r="M64" s="19"/>
    </row>
    <row r="65" spans="1:13" s="18" customFormat="1" ht="13" x14ac:dyDescent="0.3">
      <c r="A65" s="1">
        <v>2055</v>
      </c>
      <c r="B65" s="2" t="s">
        <v>556</v>
      </c>
      <c r="C65" s="3" t="s">
        <v>106</v>
      </c>
      <c r="D65" s="4">
        <v>38203</v>
      </c>
      <c r="E65" s="4">
        <v>49156</v>
      </c>
      <c r="F65" s="4">
        <v>47330</v>
      </c>
      <c r="G65" s="5">
        <v>82800</v>
      </c>
      <c r="H65" s="6" t="s">
        <v>48</v>
      </c>
      <c r="I65" s="2" t="s">
        <v>557</v>
      </c>
      <c r="J65" s="17" t="s">
        <v>16</v>
      </c>
      <c r="K65" s="18" t="s">
        <v>50</v>
      </c>
      <c r="L65" s="19"/>
      <c r="M65" s="19"/>
    </row>
    <row r="66" spans="1:13" s="18" customFormat="1" ht="13" x14ac:dyDescent="0.3">
      <c r="A66" s="1">
        <v>2061</v>
      </c>
      <c r="B66" s="2" t="s">
        <v>558</v>
      </c>
      <c r="C66" s="3" t="s">
        <v>106</v>
      </c>
      <c r="D66" s="4">
        <v>38203</v>
      </c>
      <c r="E66" s="4">
        <v>49156</v>
      </c>
      <c r="F66" s="4">
        <v>47330</v>
      </c>
      <c r="G66" s="5">
        <v>57439</v>
      </c>
      <c r="H66" s="6" t="s">
        <v>48</v>
      </c>
      <c r="I66" s="2" t="s">
        <v>202</v>
      </c>
      <c r="J66" s="17" t="s">
        <v>16</v>
      </c>
      <c r="K66" s="18" t="s">
        <v>50</v>
      </c>
      <c r="L66" s="19"/>
      <c r="M66" s="19"/>
    </row>
    <row r="67" spans="1:13" s="18" customFormat="1" ht="13" x14ac:dyDescent="0.3">
      <c r="A67" s="1">
        <v>2777</v>
      </c>
      <c r="B67" s="2" t="s">
        <v>559</v>
      </c>
      <c r="C67" s="3" t="s">
        <v>106</v>
      </c>
      <c r="D67" s="4">
        <v>38203</v>
      </c>
      <c r="E67" s="4">
        <v>49156</v>
      </c>
      <c r="F67" s="4">
        <v>47330</v>
      </c>
      <c r="G67" s="5">
        <v>34500</v>
      </c>
      <c r="H67" s="6" t="s">
        <v>48</v>
      </c>
      <c r="I67" s="2" t="s">
        <v>202</v>
      </c>
      <c r="J67" s="17" t="s">
        <v>16</v>
      </c>
      <c r="K67" s="18" t="s">
        <v>50</v>
      </c>
      <c r="L67" s="19"/>
      <c r="M67" s="19"/>
    </row>
    <row r="68" spans="1:13" s="18" customFormat="1" ht="13" x14ac:dyDescent="0.3">
      <c r="A68" s="1">
        <v>7410</v>
      </c>
      <c r="B68" s="2" t="s">
        <v>560</v>
      </c>
      <c r="C68" s="3" t="s">
        <v>561</v>
      </c>
      <c r="D68" s="4">
        <v>30909</v>
      </c>
      <c r="E68" s="4">
        <v>49156</v>
      </c>
      <c r="F68" s="4">
        <v>47330</v>
      </c>
      <c r="G68" s="5">
        <v>623</v>
      </c>
      <c r="H68" s="6" t="s">
        <v>66</v>
      </c>
      <c r="I68" s="2" t="s">
        <v>562</v>
      </c>
      <c r="J68" s="17" t="s">
        <v>16</v>
      </c>
      <c r="K68" s="18" t="s">
        <v>35</v>
      </c>
      <c r="L68" s="19"/>
      <c r="M68" s="19"/>
    </row>
    <row r="69" spans="1:13" s="18" customFormat="1" ht="13" x14ac:dyDescent="0.3">
      <c r="A69" s="1">
        <v>309</v>
      </c>
      <c r="B69" s="2" t="s">
        <v>563</v>
      </c>
      <c r="C69" s="3" t="s">
        <v>564</v>
      </c>
      <c r="D69" s="4">
        <v>38233</v>
      </c>
      <c r="E69" s="4">
        <v>49187</v>
      </c>
      <c r="F69" s="4">
        <v>47361</v>
      </c>
      <c r="G69" s="5">
        <v>32416</v>
      </c>
      <c r="H69" s="6" t="s">
        <v>109</v>
      </c>
      <c r="I69" s="2" t="s">
        <v>565</v>
      </c>
      <c r="J69" s="17" t="s">
        <v>16</v>
      </c>
      <c r="K69" s="18" t="s">
        <v>30</v>
      </c>
      <c r="L69" s="19"/>
      <c r="M69" s="19"/>
    </row>
    <row r="70" spans="1:13" s="18" customFormat="1" ht="13" x14ac:dyDescent="0.3">
      <c r="A70" s="1">
        <v>372</v>
      </c>
      <c r="B70" s="2" t="s">
        <v>566</v>
      </c>
      <c r="C70" s="3" t="s">
        <v>13</v>
      </c>
      <c r="D70" s="4">
        <v>38233</v>
      </c>
      <c r="E70" s="4">
        <v>49187</v>
      </c>
      <c r="F70" s="4">
        <v>47361</v>
      </c>
      <c r="G70" s="5">
        <v>2520</v>
      </c>
      <c r="H70" s="6" t="s">
        <v>14</v>
      </c>
      <c r="I70" s="2" t="s">
        <v>567</v>
      </c>
      <c r="J70" s="17" t="s">
        <v>16</v>
      </c>
      <c r="K70" s="18" t="s">
        <v>17</v>
      </c>
      <c r="L70" s="19"/>
      <c r="M70" s="19"/>
    </row>
    <row r="71" spans="1:13" s="18" customFormat="1" ht="13" x14ac:dyDescent="0.3">
      <c r="A71" s="1">
        <v>4285</v>
      </c>
      <c r="B71" s="2" t="s">
        <v>568</v>
      </c>
      <c r="C71" s="3" t="s">
        <v>569</v>
      </c>
      <c r="D71" s="4">
        <v>30946</v>
      </c>
      <c r="E71" s="4">
        <v>49187</v>
      </c>
      <c r="F71" s="4">
        <v>47361</v>
      </c>
      <c r="G71" s="5">
        <v>7400</v>
      </c>
      <c r="H71" s="6" t="s">
        <v>93</v>
      </c>
      <c r="I71" s="2" t="s">
        <v>570</v>
      </c>
      <c r="J71" s="17" t="s">
        <v>16</v>
      </c>
      <c r="K71" s="18" t="s">
        <v>17</v>
      </c>
      <c r="L71" s="19"/>
      <c r="M71" s="19"/>
    </row>
    <row r="72" spans="1:13" s="18" customFormat="1" ht="13" x14ac:dyDescent="0.3">
      <c r="A72" s="1">
        <v>7214</v>
      </c>
      <c r="B72" s="2" t="s">
        <v>571</v>
      </c>
      <c r="C72" s="3" t="s">
        <v>572</v>
      </c>
      <c r="D72" s="4">
        <v>30953</v>
      </c>
      <c r="E72" s="4">
        <v>49187</v>
      </c>
      <c r="F72" s="4">
        <v>47361</v>
      </c>
      <c r="G72" s="5">
        <v>1</v>
      </c>
      <c r="H72" s="6" t="s">
        <v>57</v>
      </c>
      <c r="I72" s="2" t="s">
        <v>573</v>
      </c>
      <c r="J72" s="17" t="s">
        <v>16</v>
      </c>
      <c r="K72" s="18" t="s">
        <v>50</v>
      </c>
      <c r="L72" s="19"/>
      <c r="M72" s="19"/>
    </row>
    <row r="73" spans="1:13" s="18" customFormat="1" ht="13" x14ac:dyDescent="0.3">
      <c r="A73" s="1">
        <v>1962</v>
      </c>
      <c r="B73" s="2" t="s">
        <v>574</v>
      </c>
      <c r="C73" s="3" t="s">
        <v>575</v>
      </c>
      <c r="D73" s="4">
        <v>37188</v>
      </c>
      <c r="E73" s="4">
        <v>49217</v>
      </c>
      <c r="F73" s="4">
        <v>47391</v>
      </c>
      <c r="G73" s="5">
        <v>195750</v>
      </c>
      <c r="H73" s="6" t="s">
        <v>14</v>
      </c>
      <c r="I73" s="2" t="s">
        <v>576</v>
      </c>
      <c r="J73" s="17" t="s">
        <v>16</v>
      </c>
      <c r="K73" s="18" t="s">
        <v>17</v>
      </c>
      <c r="L73" s="19"/>
      <c r="M73" s="19"/>
    </row>
    <row r="74" spans="1:13" s="18" customFormat="1" ht="13" x14ac:dyDescent="0.3">
      <c r="A74" s="1">
        <v>2608</v>
      </c>
      <c r="B74" s="2" t="s">
        <v>577</v>
      </c>
      <c r="C74" s="3" t="s">
        <v>578</v>
      </c>
      <c r="D74" s="4">
        <v>34631</v>
      </c>
      <c r="E74" s="4">
        <v>49217</v>
      </c>
      <c r="F74" s="4">
        <v>47391</v>
      </c>
      <c r="G74" s="5">
        <v>1400</v>
      </c>
      <c r="H74" s="6" t="s">
        <v>124</v>
      </c>
      <c r="I74" s="2" t="s">
        <v>579</v>
      </c>
      <c r="J74" s="17" t="s">
        <v>16</v>
      </c>
      <c r="K74" s="18" t="s">
        <v>35</v>
      </c>
      <c r="L74" s="19"/>
      <c r="M74" s="19"/>
    </row>
    <row r="75" spans="1:13" s="18" customFormat="1" ht="13" x14ac:dyDescent="0.3">
      <c r="A75" s="1">
        <v>3671</v>
      </c>
      <c r="B75" s="2" t="s">
        <v>580</v>
      </c>
      <c r="C75" s="3" t="s">
        <v>547</v>
      </c>
      <c r="D75" s="4">
        <v>30970</v>
      </c>
      <c r="E75" s="4">
        <v>49217</v>
      </c>
      <c r="F75" s="4">
        <v>47391</v>
      </c>
      <c r="G75" s="5">
        <v>9500</v>
      </c>
      <c r="H75" s="6" t="s">
        <v>109</v>
      </c>
      <c r="I75" s="2" t="s">
        <v>548</v>
      </c>
      <c r="J75" s="17" t="s">
        <v>16</v>
      </c>
      <c r="K75" s="18" t="s">
        <v>30</v>
      </c>
      <c r="L75" s="19"/>
      <c r="M75" s="19"/>
    </row>
    <row r="76" spans="1:13" s="18" customFormat="1" ht="13" x14ac:dyDescent="0.3">
      <c r="A76" s="11" t="s">
        <v>105</v>
      </c>
      <c r="B76" s="12">
        <f>SUBTOTAL(103,Table5511[Project Number])</f>
        <v>49</v>
      </c>
      <c r="C76" s="13"/>
      <c r="D76" s="11"/>
      <c r="E76" s="11"/>
      <c r="F76" s="16"/>
      <c r="G76" s="11"/>
      <c r="H76" s="11"/>
      <c r="I76" s="12"/>
      <c r="J76" s="14"/>
      <c r="K76" s="10"/>
    </row>
  </sheetData>
  <mergeCells count="2">
    <mergeCell ref="A1:K1"/>
    <mergeCell ref="A25:K25"/>
  </mergeCells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2AE3B-A4BE-43C2-89A7-61195C5A743B}">
  <dimension ref="A1:M94"/>
  <sheetViews>
    <sheetView workbookViewId="0">
      <selection activeCell="A3" sqref="A3"/>
    </sheetView>
  </sheetViews>
  <sheetFormatPr defaultRowHeight="14.5" x14ac:dyDescent="0.35"/>
  <cols>
    <col min="1" max="1" width="18.7265625" bestFit="1" customWidth="1"/>
    <col min="2" max="2" width="26.453125" bestFit="1" customWidth="1"/>
    <col min="3" max="3" width="27.54296875" customWidth="1"/>
    <col min="4" max="4" width="14.08984375" bestFit="1" customWidth="1"/>
    <col min="5" max="5" width="18.453125" bestFit="1" customWidth="1"/>
    <col min="6" max="6" width="12.6328125" bestFit="1" customWidth="1"/>
    <col min="7" max="7" width="27" bestFit="1" customWidth="1"/>
    <col min="9" max="9" width="38.7265625" bestFit="1" customWidth="1"/>
    <col min="10" max="10" width="14.90625" bestFit="1" customWidth="1"/>
    <col min="11" max="11" width="16.54296875" bestFit="1" customWidth="1"/>
  </cols>
  <sheetData>
    <row r="1" spans="1:1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35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pans="1:11" s="18" customFormat="1" ht="13" x14ac:dyDescent="0.3">
      <c r="A3" s="1">
        <v>2743</v>
      </c>
      <c r="B3" s="2" t="s">
        <v>288</v>
      </c>
      <c r="C3" s="3" t="s">
        <v>289</v>
      </c>
      <c r="D3" s="4">
        <v>29864</v>
      </c>
      <c r="E3" s="4">
        <v>48152</v>
      </c>
      <c r="F3" s="4">
        <v>47422</v>
      </c>
      <c r="G3" s="5">
        <v>33760</v>
      </c>
      <c r="H3" s="6" t="s">
        <v>108</v>
      </c>
      <c r="I3" s="2" t="s">
        <v>290</v>
      </c>
      <c r="J3" s="17" t="s">
        <v>16</v>
      </c>
      <c r="K3" s="18" t="s">
        <v>50</v>
      </c>
    </row>
    <row r="4" spans="1:11" s="18" customFormat="1" ht="13" x14ac:dyDescent="0.3">
      <c r="A4" s="1">
        <v>3107</v>
      </c>
      <c r="B4" s="2" t="s">
        <v>291</v>
      </c>
      <c r="C4" s="3" t="s">
        <v>292</v>
      </c>
      <c r="D4" s="4">
        <v>29896</v>
      </c>
      <c r="E4" s="4">
        <v>48152</v>
      </c>
      <c r="F4" s="4">
        <v>47422</v>
      </c>
      <c r="G4" s="5">
        <v>1500</v>
      </c>
      <c r="H4" s="6" t="s">
        <v>66</v>
      </c>
      <c r="I4" s="2" t="s">
        <v>293</v>
      </c>
      <c r="J4" s="17" t="s">
        <v>16</v>
      </c>
      <c r="K4" s="18" t="s">
        <v>35</v>
      </c>
    </row>
    <row r="5" spans="1:11" s="18" customFormat="1" ht="13" x14ac:dyDescent="0.3">
      <c r="A5" s="1">
        <v>10551</v>
      </c>
      <c r="B5" s="2" t="s">
        <v>294</v>
      </c>
      <c r="C5" s="3" t="s">
        <v>295</v>
      </c>
      <c r="D5" s="4">
        <v>33564</v>
      </c>
      <c r="E5" s="4">
        <v>48152</v>
      </c>
      <c r="F5" s="4">
        <v>47422</v>
      </c>
      <c r="G5" s="5">
        <v>10192</v>
      </c>
      <c r="H5" s="6" t="s">
        <v>20</v>
      </c>
      <c r="I5" s="2" t="s">
        <v>296</v>
      </c>
      <c r="J5" s="17" t="s">
        <v>16</v>
      </c>
      <c r="K5" s="18" t="s">
        <v>22</v>
      </c>
    </row>
    <row r="6" spans="1:11" s="18" customFormat="1" ht="13" x14ac:dyDescent="0.3">
      <c r="A6" s="1">
        <v>11617</v>
      </c>
      <c r="B6" s="2" t="s">
        <v>297</v>
      </c>
      <c r="C6" s="3" t="s">
        <v>298</v>
      </c>
      <c r="D6" s="4">
        <v>35984</v>
      </c>
      <c r="E6" s="4">
        <v>48152</v>
      </c>
      <c r="F6" s="4">
        <v>47422</v>
      </c>
      <c r="G6" s="5"/>
      <c r="H6" s="6" t="s">
        <v>20</v>
      </c>
      <c r="I6" s="2" t="s">
        <v>126</v>
      </c>
      <c r="J6" s="17" t="s">
        <v>127</v>
      </c>
      <c r="K6" s="18" t="s">
        <v>22</v>
      </c>
    </row>
    <row r="7" spans="1:11" s="18" customFormat="1" ht="13" x14ac:dyDescent="0.3">
      <c r="A7" s="1">
        <v>2724</v>
      </c>
      <c r="B7" s="2" t="s">
        <v>299</v>
      </c>
      <c r="C7" s="3" t="s">
        <v>300</v>
      </c>
      <c r="D7" s="4">
        <v>37246</v>
      </c>
      <c r="E7" s="4">
        <v>48182</v>
      </c>
      <c r="F7" s="4">
        <v>47452</v>
      </c>
      <c r="G7" s="5">
        <v>1940</v>
      </c>
      <c r="H7" s="6" t="s">
        <v>301</v>
      </c>
      <c r="I7" s="2" t="s">
        <v>302</v>
      </c>
      <c r="J7" s="17" t="s">
        <v>16</v>
      </c>
      <c r="K7" s="18" t="s">
        <v>158</v>
      </c>
    </row>
    <row r="8" spans="1:11" s="18" customFormat="1" ht="13" x14ac:dyDescent="0.3">
      <c r="A8" s="1">
        <v>2849</v>
      </c>
      <c r="B8" s="2" t="s">
        <v>303</v>
      </c>
      <c r="C8" s="3" t="s">
        <v>136</v>
      </c>
      <c r="D8" s="4">
        <v>29906</v>
      </c>
      <c r="E8" s="4">
        <v>48182</v>
      </c>
      <c r="F8" s="4">
        <v>47452</v>
      </c>
      <c r="G8" s="5">
        <v>26000</v>
      </c>
      <c r="H8" s="6" t="s">
        <v>57</v>
      </c>
      <c r="I8" s="2" t="s">
        <v>274</v>
      </c>
      <c r="J8" s="17" t="s">
        <v>16</v>
      </c>
      <c r="K8" s="18" t="s">
        <v>50</v>
      </c>
    </row>
    <row r="9" spans="1:11" s="18" customFormat="1" ht="13" x14ac:dyDescent="0.3">
      <c r="A9" s="1">
        <v>2866</v>
      </c>
      <c r="B9" s="2" t="s">
        <v>304</v>
      </c>
      <c r="C9" s="3" t="s">
        <v>305</v>
      </c>
      <c r="D9" s="4">
        <v>36832</v>
      </c>
      <c r="E9" s="4">
        <v>48182</v>
      </c>
      <c r="F9" s="4">
        <v>47452</v>
      </c>
      <c r="G9" s="5">
        <v>13500</v>
      </c>
      <c r="H9" s="6" t="s">
        <v>178</v>
      </c>
      <c r="I9" s="2" t="s">
        <v>306</v>
      </c>
      <c r="J9" s="17" t="s">
        <v>16</v>
      </c>
      <c r="K9" s="18" t="s">
        <v>158</v>
      </c>
    </row>
    <row r="10" spans="1:11" s="18" customFormat="1" ht="13" x14ac:dyDescent="0.3">
      <c r="A10" s="1">
        <v>10522</v>
      </c>
      <c r="B10" s="2" t="s">
        <v>307</v>
      </c>
      <c r="C10" s="3" t="s">
        <v>308</v>
      </c>
      <c r="D10" s="4">
        <v>33596</v>
      </c>
      <c r="E10" s="4">
        <v>48182</v>
      </c>
      <c r="F10" s="4">
        <v>47452</v>
      </c>
      <c r="G10" s="5">
        <v>420</v>
      </c>
      <c r="H10" s="6" t="s">
        <v>20</v>
      </c>
      <c r="I10" s="2" t="s">
        <v>309</v>
      </c>
      <c r="J10" s="17" t="s">
        <v>16</v>
      </c>
      <c r="K10" s="18" t="s">
        <v>22</v>
      </c>
    </row>
    <row r="11" spans="1:11" s="18" customFormat="1" ht="13" x14ac:dyDescent="0.3">
      <c r="A11" s="1">
        <v>2854</v>
      </c>
      <c r="B11" s="2" t="s">
        <v>310</v>
      </c>
      <c r="C11" s="3" t="s">
        <v>311</v>
      </c>
      <c r="D11" s="4">
        <v>29978</v>
      </c>
      <c r="E11" s="4">
        <v>48213</v>
      </c>
      <c r="F11" s="4">
        <v>47483</v>
      </c>
      <c r="G11" s="5">
        <v>192000</v>
      </c>
      <c r="H11" s="6" t="s">
        <v>312</v>
      </c>
      <c r="I11" s="2" t="s">
        <v>313</v>
      </c>
      <c r="J11" s="17" t="s">
        <v>16</v>
      </c>
      <c r="K11" s="18" t="s">
        <v>45</v>
      </c>
    </row>
    <row r="12" spans="1:11" s="18" customFormat="1" ht="13" x14ac:dyDescent="0.3">
      <c r="A12" s="1">
        <v>3842</v>
      </c>
      <c r="B12" s="2" t="s">
        <v>314</v>
      </c>
      <c r="C12" s="3" t="s">
        <v>136</v>
      </c>
      <c r="D12" s="4">
        <v>29929</v>
      </c>
      <c r="E12" s="4">
        <v>48213</v>
      </c>
      <c r="F12" s="4">
        <v>47483</v>
      </c>
      <c r="G12" s="5">
        <v>2200</v>
      </c>
      <c r="H12" s="6" t="s">
        <v>57</v>
      </c>
      <c r="I12" s="2" t="s">
        <v>314</v>
      </c>
      <c r="J12" s="17" t="s">
        <v>16</v>
      </c>
      <c r="K12" s="18" t="s">
        <v>50</v>
      </c>
    </row>
    <row r="13" spans="1:11" s="18" customFormat="1" ht="13" x14ac:dyDescent="0.3">
      <c r="A13" s="1">
        <v>3843</v>
      </c>
      <c r="B13" s="2" t="s">
        <v>141</v>
      </c>
      <c r="C13" s="3" t="s">
        <v>136</v>
      </c>
      <c r="D13" s="4">
        <v>29929</v>
      </c>
      <c r="E13" s="4">
        <v>48213</v>
      </c>
      <c r="F13" s="4">
        <v>47483</v>
      </c>
      <c r="G13" s="5">
        <v>2400</v>
      </c>
      <c r="H13" s="6" t="s">
        <v>57</v>
      </c>
      <c r="I13" s="2" t="s">
        <v>141</v>
      </c>
      <c r="J13" s="17" t="s">
        <v>16</v>
      </c>
      <c r="K13" s="18" t="s">
        <v>50</v>
      </c>
    </row>
    <row r="14" spans="1:11" s="18" customFormat="1" ht="13" x14ac:dyDescent="0.3">
      <c r="A14" s="1">
        <v>5828</v>
      </c>
      <c r="B14" s="2" t="s">
        <v>315</v>
      </c>
      <c r="C14" s="3" t="s">
        <v>186</v>
      </c>
      <c r="D14" s="4">
        <v>30187</v>
      </c>
      <c r="E14" s="4">
        <v>48213</v>
      </c>
      <c r="F14" s="4">
        <v>47483</v>
      </c>
      <c r="G14" s="5"/>
      <c r="H14" s="6" t="s">
        <v>14</v>
      </c>
      <c r="I14" s="2" t="s">
        <v>126</v>
      </c>
      <c r="J14" s="17" t="s">
        <v>127</v>
      </c>
      <c r="K14" s="18" t="s">
        <v>17</v>
      </c>
    </row>
    <row r="15" spans="1:11" s="18" customFormat="1" ht="13" x14ac:dyDescent="0.3">
      <c r="A15" s="1">
        <v>2409</v>
      </c>
      <c r="B15" s="2" t="s">
        <v>316</v>
      </c>
      <c r="C15" s="3" t="s">
        <v>317</v>
      </c>
      <c r="D15" s="4">
        <v>29990</v>
      </c>
      <c r="E15" s="4">
        <v>48244</v>
      </c>
      <c r="F15" s="4">
        <v>47514</v>
      </c>
      <c r="G15" s="5">
        <v>258726</v>
      </c>
      <c r="H15" s="6" t="s">
        <v>14</v>
      </c>
      <c r="I15" s="2" t="s">
        <v>318</v>
      </c>
      <c r="J15" s="17" t="s">
        <v>16</v>
      </c>
      <c r="K15" s="18" t="s">
        <v>17</v>
      </c>
    </row>
    <row r="16" spans="1:11" s="18" customFormat="1" ht="13" x14ac:dyDescent="0.3">
      <c r="A16" s="1">
        <v>9840</v>
      </c>
      <c r="B16" s="2" t="s">
        <v>319</v>
      </c>
      <c r="C16" s="3" t="s">
        <v>320</v>
      </c>
      <c r="D16" s="4">
        <v>33644</v>
      </c>
      <c r="E16" s="4">
        <v>48244</v>
      </c>
      <c r="F16" s="4">
        <v>47514</v>
      </c>
      <c r="G16" s="5">
        <v>2850</v>
      </c>
      <c r="H16" s="6" t="s">
        <v>38</v>
      </c>
      <c r="I16" s="2" t="s">
        <v>319</v>
      </c>
      <c r="J16" s="17" t="s">
        <v>16</v>
      </c>
      <c r="K16" s="18" t="s">
        <v>30</v>
      </c>
    </row>
    <row r="17" spans="1:11" s="18" customFormat="1" ht="13" x14ac:dyDescent="0.3">
      <c r="A17" s="1">
        <v>11197</v>
      </c>
      <c r="B17" s="2" t="s">
        <v>321</v>
      </c>
      <c r="C17" s="3" t="s">
        <v>322</v>
      </c>
      <c r="D17" s="4">
        <v>33646</v>
      </c>
      <c r="E17" s="4">
        <v>48244</v>
      </c>
      <c r="F17" s="4">
        <v>47514</v>
      </c>
      <c r="G17" s="5"/>
      <c r="H17" s="6" t="s">
        <v>14</v>
      </c>
      <c r="I17" s="2" t="s">
        <v>126</v>
      </c>
      <c r="J17" s="17" t="s">
        <v>127</v>
      </c>
      <c r="K17" s="18" t="s">
        <v>17</v>
      </c>
    </row>
    <row r="18" spans="1:11" s="18" customFormat="1" ht="13" x14ac:dyDescent="0.3">
      <c r="A18" s="1">
        <v>2694</v>
      </c>
      <c r="B18" s="2" t="s">
        <v>323</v>
      </c>
      <c r="C18" s="3" t="s">
        <v>96</v>
      </c>
      <c r="D18" s="4">
        <v>37343</v>
      </c>
      <c r="E18" s="4">
        <v>48272</v>
      </c>
      <c r="F18" s="4">
        <v>47542</v>
      </c>
      <c r="G18" s="5">
        <v>980</v>
      </c>
      <c r="H18" s="6" t="s">
        <v>324</v>
      </c>
      <c r="I18" s="2" t="s">
        <v>323</v>
      </c>
      <c r="J18" s="17" t="s">
        <v>16</v>
      </c>
      <c r="K18" s="18" t="s">
        <v>45</v>
      </c>
    </row>
    <row r="19" spans="1:11" s="18" customFormat="1" ht="13" x14ac:dyDescent="0.3">
      <c r="A19" s="1">
        <v>11143</v>
      </c>
      <c r="B19" s="2" t="s">
        <v>325</v>
      </c>
      <c r="C19" s="3" t="s">
        <v>326</v>
      </c>
      <c r="D19" s="4">
        <v>33665</v>
      </c>
      <c r="E19" s="4">
        <v>48273</v>
      </c>
      <c r="F19" s="4">
        <v>47543</v>
      </c>
      <c r="G19" s="5">
        <v>250</v>
      </c>
      <c r="H19" s="6" t="s">
        <v>62</v>
      </c>
      <c r="I19" s="2" t="s">
        <v>327</v>
      </c>
      <c r="J19" s="17" t="s">
        <v>16</v>
      </c>
      <c r="K19" s="18" t="s">
        <v>35</v>
      </c>
    </row>
    <row r="20" spans="1:11" s="18" customFormat="1" ht="13" x14ac:dyDescent="0.3">
      <c r="A20" s="1">
        <v>2416</v>
      </c>
      <c r="B20" s="2" t="s">
        <v>328</v>
      </c>
      <c r="C20" s="3" t="s">
        <v>329</v>
      </c>
      <c r="D20" s="4">
        <v>37350</v>
      </c>
      <c r="E20" s="4">
        <v>48304</v>
      </c>
      <c r="F20" s="4">
        <v>47573</v>
      </c>
      <c r="G20" s="5">
        <v>6200</v>
      </c>
      <c r="H20" s="6" t="s">
        <v>97</v>
      </c>
      <c r="I20" s="2" t="s">
        <v>330</v>
      </c>
      <c r="J20" s="17" t="s">
        <v>16</v>
      </c>
      <c r="K20" s="18" t="s">
        <v>45</v>
      </c>
    </row>
    <row r="21" spans="1:11" s="18" customFormat="1" ht="13" x14ac:dyDescent="0.3">
      <c r="A21" s="1">
        <v>2841</v>
      </c>
      <c r="B21" s="2" t="s">
        <v>331</v>
      </c>
      <c r="C21" s="3" t="s">
        <v>332</v>
      </c>
      <c r="D21" s="4">
        <v>30042</v>
      </c>
      <c r="E21" s="4">
        <v>48304</v>
      </c>
      <c r="F21" s="4">
        <v>47573</v>
      </c>
      <c r="G21" s="5">
        <v>3500</v>
      </c>
      <c r="H21" s="6" t="s">
        <v>14</v>
      </c>
      <c r="I21" s="2" t="s">
        <v>333</v>
      </c>
      <c r="J21" s="17" t="s">
        <v>16</v>
      </c>
      <c r="K21" s="18" t="s">
        <v>17</v>
      </c>
    </row>
    <row r="22" spans="1:11" s="18" customFormat="1" ht="13" x14ac:dyDescent="0.3">
      <c r="A22" s="1">
        <v>14775</v>
      </c>
      <c r="B22" s="2" t="s">
        <v>334</v>
      </c>
      <c r="C22" s="3" t="s">
        <v>335</v>
      </c>
      <c r="D22" s="4">
        <v>45399</v>
      </c>
      <c r="E22" s="4">
        <v>48304</v>
      </c>
      <c r="F22" s="4">
        <v>47573</v>
      </c>
      <c r="G22" s="5">
        <v>50</v>
      </c>
      <c r="H22" s="6" t="s">
        <v>124</v>
      </c>
      <c r="I22" s="2" t="s">
        <v>336</v>
      </c>
      <c r="J22" s="21" t="s">
        <v>337</v>
      </c>
      <c r="K22" s="18" t="s">
        <v>35</v>
      </c>
    </row>
    <row r="23" spans="1:11" s="18" customFormat="1" ht="13" x14ac:dyDescent="0.3">
      <c r="A23" s="1">
        <v>2966</v>
      </c>
      <c r="B23" s="2" t="s">
        <v>338</v>
      </c>
      <c r="C23" s="3" t="s">
        <v>339</v>
      </c>
      <c r="D23" s="4">
        <v>30088</v>
      </c>
      <c r="E23" s="4">
        <v>48334</v>
      </c>
      <c r="F23" s="4">
        <v>47603</v>
      </c>
      <c r="G23" s="5">
        <v>2400</v>
      </c>
      <c r="H23" s="6" t="s">
        <v>66</v>
      </c>
      <c r="I23" s="2" t="s">
        <v>340</v>
      </c>
      <c r="J23" s="17" t="s">
        <v>16</v>
      </c>
      <c r="K23" s="18" t="s">
        <v>35</v>
      </c>
    </row>
    <row r="24" spans="1:11" s="18" customFormat="1" ht="13" x14ac:dyDescent="0.3">
      <c r="A24" s="1">
        <v>11541</v>
      </c>
      <c r="B24" s="2" t="s">
        <v>341</v>
      </c>
      <c r="C24" s="3" t="s">
        <v>342</v>
      </c>
      <c r="D24" s="4">
        <v>37385</v>
      </c>
      <c r="E24" s="4">
        <v>48334</v>
      </c>
      <c r="F24" s="4">
        <v>47603</v>
      </c>
      <c r="G24" s="5">
        <v>187</v>
      </c>
      <c r="H24" s="6" t="s">
        <v>48</v>
      </c>
      <c r="I24" s="2" t="s">
        <v>343</v>
      </c>
      <c r="J24" s="17" t="s">
        <v>16</v>
      </c>
      <c r="K24" s="18" t="s">
        <v>50</v>
      </c>
    </row>
    <row r="25" spans="1:11" s="18" customFormat="1" ht="13" x14ac:dyDescent="0.3">
      <c r="A25" s="1">
        <v>2958</v>
      </c>
      <c r="B25" s="2" t="s">
        <v>344</v>
      </c>
      <c r="C25" s="3" t="s">
        <v>345</v>
      </c>
      <c r="D25" s="4">
        <v>30110</v>
      </c>
      <c r="E25" s="4">
        <v>48365</v>
      </c>
      <c r="F25" s="4">
        <v>47634</v>
      </c>
      <c r="G25" s="5">
        <v>3645</v>
      </c>
      <c r="H25" s="6" t="s">
        <v>14</v>
      </c>
      <c r="I25" s="2" t="s">
        <v>346</v>
      </c>
      <c r="J25" s="17" t="s">
        <v>16</v>
      </c>
      <c r="K25" s="18" t="s">
        <v>17</v>
      </c>
    </row>
    <row r="26" spans="1:11" s="18" customFormat="1" ht="13" x14ac:dyDescent="0.3">
      <c r="A26" s="1">
        <v>3207</v>
      </c>
      <c r="B26" s="2" t="s">
        <v>347</v>
      </c>
      <c r="C26" s="3" t="s">
        <v>348</v>
      </c>
      <c r="D26" s="4">
        <v>30118</v>
      </c>
      <c r="E26" s="4">
        <v>48365</v>
      </c>
      <c r="F26" s="4">
        <v>47634</v>
      </c>
      <c r="G26" s="5">
        <v>15000</v>
      </c>
      <c r="H26" s="6" t="s">
        <v>109</v>
      </c>
      <c r="I26" s="2" t="s">
        <v>349</v>
      </c>
      <c r="J26" s="17" t="s">
        <v>16</v>
      </c>
      <c r="K26" s="18" t="s">
        <v>30</v>
      </c>
    </row>
    <row r="27" spans="1:11" s="18" customFormat="1" ht="13" x14ac:dyDescent="0.3">
      <c r="A27" s="1">
        <v>11168</v>
      </c>
      <c r="B27" s="2" t="s">
        <v>350</v>
      </c>
      <c r="C27" s="3" t="s">
        <v>351</v>
      </c>
      <c r="D27" s="4">
        <v>33784</v>
      </c>
      <c r="E27" s="4">
        <v>48365</v>
      </c>
      <c r="F27" s="4">
        <v>47634</v>
      </c>
      <c r="G27" s="5">
        <v>100</v>
      </c>
      <c r="H27" s="6" t="s">
        <v>62</v>
      </c>
      <c r="I27" s="2" t="s">
        <v>352</v>
      </c>
      <c r="J27" s="17" t="s">
        <v>16</v>
      </c>
      <c r="K27" s="18" t="s">
        <v>35</v>
      </c>
    </row>
    <row r="28" spans="1:11" s="18" customFormat="1" ht="13" x14ac:dyDescent="0.3">
      <c r="A28" s="1">
        <v>11169</v>
      </c>
      <c r="B28" s="2" t="s">
        <v>353</v>
      </c>
      <c r="C28" s="3" t="s">
        <v>354</v>
      </c>
      <c r="D28" s="4">
        <v>33813</v>
      </c>
      <c r="E28" s="4">
        <v>48395</v>
      </c>
      <c r="F28" s="4">
        <v>47664</v>
      </c>
      <c r="G28" s="5">
        <v>1275</v>
      </c>
      <c r="H28" s="6" t="s">
        <v>324</v>
      </c>
      <c r="I28" s="2" t="s">
        <v>355</v>
      </c>
      <c r="J28" s="17" t="s">
        <v>16</v>
      </c>
      <c r="K28" s="18" t="s">
        <v>45</v>
      </c>
    </row>
    <row r="29" spans="1:11" s="18" customFormat="1" ht="13" x14ac:dyDescent="0.3">
      <c r="A29" s="1">
        <v>2937</v>
      </c>
      <c r="B29" s="2" t="s">
        <v>356</v>
      </c>
      <c r="C29" s="3" t="s">
        <v>357</v>
      </c>
      <c r="D29" s="4">
        <v>30183</v>
      </c>
      <c r="E29" s="4">
        <v>48426</v>
      </c>
      <c r="F29" s="4">
        <v>47695</v>
      </c>
      <c r="G29" s="5">
        <v>9367</v>
      </c>
      <c r="H29" s="6" t="s">
        <v>57</v>
      </c>
      <c r="I29" s="2" t="s">
        <v>358</v>
      </c>
      <c r="J29" s="17" t="s">
        <v>16</v>
      </c>
      <c r="K29" s="18" t="s">
        <v>50</v>
      </c>
    </row>
    <row r="30" spans="1:11" s="18" customFormat="1" ht="13" x14ac:dyDescent="0.3">
      <c r="A30" s="1">
        <v>3193</v>
      </c>
      <c r="B30" s="2" t="s">
        <v>359</v>
      </c>
      <c r="C30" s="3" t="s">
        <v>360</v>
      </c>
      <c r="D30" s="4">
        <v>30194</v>
      </c>
      <c r="E30" s="4">
        <v>48426</v>
      </c>
      <c r="F30" s="4">
        <v>47695</v>
      </c>
      <c r="G30" s="5">
        <v>4900</v>
      </c>
      <c r="H30" s="6" t="s">
        <v>14</v>
      </c>
      <c r="I30" s="2" t="s">
        <v>361</v>
      </c>
      <c r="J30" s="17" t="s">
        <v>16</v>
      </c>
      <c r="K30" s="18" t="s">
        <v>17</v>
      </c>
    </row>
    <row r="31" spans="1:11" s="18" customFormat="1" ht="13" x14ac:dyDescent="0.3">
      <c r="A31" s="1">
        <v>5702</v>
      </c>
      <c r="B31" s="2" t="s">
        <v>362</v>
      </c>
      <c r="C31" s="3" t="s">
        <v>65</v>
      </c>
      <c r="D31" s="4">
        <v>30169</v>
      </c>
      <c r="E31" s="4">
        <v>48426</v>
      </c>
      <c r="F31" s="4">
        <v>47695</v>
      </c>
      <c r="G31" s="5">
        <v>530</v>
      </c>
      <c r="H31" s="6" t="s">
        <v>192</v>
      </c>
      <c r="I31" s="2" t="s">
        <v>363</v>
      </c>
      <c r="J31" s="17" t="s">
        <v>16</v>
      </c>
      <c r="K31" s="18" t="s">
        <v>35</v>
      </c>
    </row>
    <row r="32" spans="1:11" s="18" customFormat="1" ht="13" x14ac:dyDescent="0.3">
      <c r="A32" s="1">
        <v>2892</v>
      </c>
      <c r="B32" s="2" t="s">
        <v>364</v>
      </c>
      <c r="C32" s="3" t="s">
        <v>365</v>
      </c>
      <c r="D32" s="4">
        <v>30224</v>
      </c>
      <c r="E32" s="4">
        <v>48457</v>
      </c>
      <c r="F32" s="4">
        <v>47726</v>
      </c>
      <c r="G32" s="5">
        <v>27360</v>
      </c>
      <c r="H32" s="6" t="s">
        <v>14</v>
      </c>
      <c r="I32" s="2" t="s">
        <v>366</v>
      </c>
      <c r="J32" s="17" t="s">
        <v>16</v>
      </c>
      <c r="K32" s="18" t="s">
        <v>17</v>
      </c>
    </row>
    <row r="33" spans="1:13" s="18" customFormat="1" ht="13" x14ac:dyDescent="0.3">
      <c r="A33" s="1">
        <v>7009</v>
      </c>
      <c r="B33" s="2" t="s">
        <v>367</v>
      </c>
      <c r="C33" s="3" t="s">
        <v>186</v>
      </c>
      <c r="D33" s="4">
        <v>30896</v>
      </c>
      <c r="E33" s="4">
        <v>48457</v>
      </c>
      <c r="F33" s="4">
        <v>47726</v>
      </c>
      <c r="G33" s="5"/>
      <c r="H33" s="6" t="s">
        <v>14</v>
      </c>
      <c r="I33" s="2" t="s">
        <v>126</v>
      </c>
      <c r="J33" s="17" t="s">
        <v>127</v>
      </c>
      <c r="K33" s="18" t="s">
        <v>17</v>
      </c>
    </row>
    <row r="34" spans="1:13" s="18" customFormat="1" ht="13" x14ac:dyDescent="0.3">
      <c r="A34" s="1">
        <v>11068</v>
      </c>
      <c r="B34" s="2" t="s">
        <v>368</v>
      </c>
      <c r="C34" s="3" t="s">
        <v>369</v>
      </c>
      <c r="D34" s="4">
        <v>33374</v>
      </c>
      <c r="E34" s="4">
        <v>48457</v>
      </c>
      <c r="F34" s="4">
        <v>47726</v>
      </c>
      <c r="G34" s="5">
        <v>7549</v>
      </c>
      <c r="H34" s="6" t="s">
        <v>14</v>
      </c>
      <c r="I34" s="2" t="s">
        <v>366</v>
      </c>
      <c r="J34" s="17" t="s">
        <v>16</v>
      </c>
      <c r="K34" s="18" t="s">
        <v>17</v>
      </c>
    </row>
    <row r="35" spans="1:13" s="18" customFormat="1" ht="13" x14ac:dyDescent="0.3">
      <c r="A35" s="1">
        <v>2840</v>
      </c>
      <c r="B35" s="2" t="s">
        <v>370</v>
      </c>
      <c r="C35" s="3" t="s">
        <v>136</v>
      </c>
      <c r="D35" s="4">
        <v>30215</v>
      </c>
      <c r="E35" s="4">
        <v>48487</v>
      </c>
      <c r="F35" s="4">
        <v>47756</v>
      </c>
      <c r="G35" s="5">
        <v>6200</v>
      </c>
      <c r="H35" s="6" t="s">
        <v>57</v>
      </c>
      <c r="I35" s="2" t="s">
        <v>371</v>
      </c>
      <c r="J35" s="17" t="s">
        <v>16</v>
      </c>
      <c r="K35" s="18" t="s">
        <v>50</v>
      </c>
    </row>
    <row r="36" spans="1:13" x14ac:dyDescent="0.35">
      <c r="A36" s="11" t="s">
        <v>105</v>
      </c>
      <c r="B36" s="12">
        <f>SUBTOTAL(103,Table3212[Project Number])</f>
        <v>33</v>
      </c>
      <c r="C36" s="13"/>
      <c r="D36" s="11"/>
      <c r="E36" s="11"/>
      <c r="F36" s="11"/>
      <c r="G36" s="11"/>
      <c r="H36" s="11"/>
      <c r="I36" s="12"/>
      <c r="J36" s="14"/>
      <c r="K36" s="10"/>
    </row>
    <row r="39" spans="1:13" x14ac:dyDescent="0.35">
      <c r="A39" s="22" t="s">
        <v>153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3" x14ac:dyDescent="0.35">
      <c r="A40" s="7" t="s">
        <v>1</v>
      </c>
      <c r="B40" s="8" t="s">
        <v>2</v>
      </c>
      <c r="C40" s="9" t="s">
        <v>3</v>
      </c>
      <c r="D40" s="8" t="s">
        <v>4</v>
      </c>
      <c r="E40" s="8" t="s">
        <v>5</v>
      </c>
      <c r="F40" s="15" t="s">
        <v>152</v>
      </c>
      <c r="G40" s="9" t="s">
        <v>7</v>
      </c>
      <c r="H40" s="9" t="s">
        <v>8</v>
      </c>
      <c r="I40" s="9" t="s">
        <v>9</v>
      </c>
      <c r="J40" s="9" t="s">
        <v>10</v>
      </c>
      <c r="K40" s="9" t="s">
        <v>11</v>
      </c>
    </row>
    <row r="41" spans="1:13" s="18" customFormat="1" ht="13" x14ac:dyDescent="0.3">
      <c r="A41" s="1">
        <v>362</v>
      </c>
      <c r="B41" s="2" t="s">
        <v>581</v>
      </c>
      <c r="C41" s="3" t="s">
        <v>582</v>
      </c>
      <c r="D41" s="4">
        <v>38309</v>
      </c>
      <c r="E41" s="4">
        <v>49248</v>
      </c>
      <c r="F41" s="4">
        <v>47422</v>
      </c>
      <c r="G41" s="5">
        <v>17920</v>
      </c>
      <c r="H41" s="6" t="s">
        <v>156</v>
      </c>
      <c r="I41" s="2" t="s">
        <v>173</v>
      </c>
      <c r="J41" s="17" t="s">
        <v>16</v>
      </c>
      <c r="K41" s="18" t="s">
        <v>158</v>
      </c>
      <c r="L41" s="19"/>
      <c r="M41" s="19"/>
    </row>
    <row r="42" spans="1:13" s="18" customFormat="1" ht="13" x14ac:dyDescent="0.3">
      <c r="A42" s="1">
        <v>432</v>
      </c>
      <c r="B42" s="2" t="s">
        <v>583</v>
      </c>
      <c r="C42" s="3" t="s">
        <v>584</v>
      </c>
      <c r="D42" s="4">
        <v>34642</v>
      </c>
      <c r="E42" s="4">
        <v>49248</v>
      </c>
      <c r="F42" s="4">
        <v>47422</v>
      </c>
      <c r="G42" s="5">
        <v>108600</v>
      </c>
      <c r="H42" s="6" t="s">
        <v>324</v>
      </c>
      <c r="I42" s="2" t="s">
        <v>585</v>
      </c>
      <c r="J42" s="17" t="s">
        <v>16</v>
      </c>
      <c r="K42" s="18" t="s">
        <v>45</v>
      </c>
      <c r="L42" s="19"/>
      <c r="M42" s="19"/>
    </row>
    <row r="43" spans="1:13" s="18" customFormat="1" ht="13" x14ac:dyDescent="0.3">
      <c r="A43" s="1">
        <v>3083</v>
      </c>
      <c r="B43" s="2" t="s">
        <v>586</v>
      </c>
      <c r="C43" s="3" t="s">
        <v>587</v>
      </c>
      <c r="D43" s="4">
        <v>31013</v>
      </c>
      <c r="E43" s="4">
        <v>49248</v>
      </c>
      <c r="F43" s="4">
        <v>47422</v>
      </c>
      <c r="G43" s="5">
        <v>31433</v>
      </c>
      <c r="H43" s="6" t="s">
        <v>588</v>
      </c>
      <c r="I43" s="2" t="s">
        <v>432</v>
      </c>
      <c r="J43" s="17" t="s">
        <v>16</v>
      </c>
      <c r="K43" s="18" t="s">
        <v>45</v>
      </c>
      <c r="L43" s="19"/>
      <c r="M43" s="19"/>
    </row>
    <row r="44" spans="1:13" s="18" customFormat="1" ht="13" x14ac:dyDescent="0.3">
      <c r="A44" s="1">
        <v>201</v>
      </c>
      <c r="B44" s="2" t="s">
        <v>589</v>
      </c>
      <c r="C44" s="3" t="s">
        <v>590</v>
      </c>
      <c r="D44" s="4">
        <v>37860</v>
      </c>
      <c r="E44" s="4">
        <v>49260</v>
      </c>
      <c r="F44" s="4">
        <v>47434</v>
      </c>
      <c r="G44" s="5">
        <v>2000</v>
      </c>
      <c r="H44" s="6" t="s">
        <v>108</v>
      </c>
      <c r="I44" s="2" t="s">
        <v>591</v>
      </c>
      <c r="J44" s="17" t="s">
        <v>16</v>
      </c>
      <c r="K44" s="18" t="s">
        <v>50</v>
      </c>
      <c r="L44" s="19"/>
      <c r="M44" s="19"/>
    </row>
    <row r="45" spans="1:13" s="18" customFormat="1" ht="13" x14ac:dyDescent="0.3">
      <c r="A45" s="1">
        <v>2396</v>
      </c>
      <c r="B45" s="2" t="s">
        <v>592</v>
      </c>
      <c r="C45" s="3" t="s">
        <v>65</v>
      </c>
      <c r="D45" s="4">
        <v>34676</v>
      </c>
      <c r="E45" s="4">
        <v>49278</v>
      </c>
      <c r="F45" s="4">
        <v>47452</v>
      </c>
      <c r="G45" s="5">
        <v>250</v>
      </c>
      <c r="H45" s="6" t="s">
        <v>192</v>
      </c>
      <c r="I45" s="2" t="s">
        <v>502</v>
      </c>
      <c r="J45" s="17" t="s">
        <v>16</v>
      </c>
      <c r="K45" s="18" t="s">
        <v>35</v>
      </c>
      <c r="L45" s="19"/>
      <c r="M45" s="19"/>
    </row>
    <row r="46" spans="1:13" s="18" customFormat="1" ht="13" x14ac:dyDescent="0.3">
      <c r="A46" s="1">
        <v>2397</v>
      </c>
      <c r="B46" s="2" t="s">
        <v>593</v>
      </c>
      <c r="C46" s="3" t="s">
        <v>65</v>
      </c>
      <c r="D46" s="4">
        <v>34676</v>
      </c>
      <c r="E46" s="4">
        <v>49278</v>
      </c>
      <c r="F46" s="4">
        <v>47452</v>
      </c>
      <c r="G46" s="5">
        <v>700</v>
      </c>
      <c r="H46" s="6" t="s">
        <v>192</v>
      </c>
      <c r="I46" s="2" t="s">
        <v>502</v>
      </c>
      <c r="J46" s="17" t="s">
        <v>16</v>
      </c>
      <c r="K46" s="18" t="s">
        <v>35</v>
      </c>
      <c r="L46" s="19"/>
      <c r="M46" s="19"/>
    </row>
    <row r="47" spans="1:13" s="18" customFormat="1" ht="13" x14ac:dyDescent="0.3">
      <c r="A47" s="1">
        <v>2399</v>
      </c>
      <c r="B47" s="2" t="s">
        <v>594</v>
      </c>
      <c r="C47" s="3" t="s">
        <v>65</v>
      </c>
      <c r="D47" s="4">
        <v>34676</v>
      </c>
      <c r="E47" s="4">
        <v>49278</v>
      </c>
      <c r="F47" s="4">
        <v>47452</v>
      </c>
      <c r="G47" s="5">
        <v>350</v>
      </c>
      <c r="H47" s="6" t="s">
        <v>192</v>
      </c>
      <c r="I47" s="2" t="s">
        <v>595</v>
      </c>
      <c r="J47" s="17" t="s">
        <v>16</v>
      </c>
      <c r="K47" s="18" t="s">
        <v>35</v>
      </c>
      <c r="L47" s="19"/>
      <c r="M47" s="19"/>
    </row>
    <row r="48" spans="1:13" s="18" customFormat="1" ht="13" x14ac:dyDescent="0.3">
      <c r="A48" s="1">
        <v>2400</v>
      </c>
      <c r="B48" s="2" t="s">
        <v>596</v>
      </c>
      <c r="C48" s="3" t="s">
        <v>65</v>
      </c>
      <c r="D48" s="4">
        <v>34676</v>
      </c>
      <c r="E48" s="4">
        <v>49278</v>
      </c>
      <c r="F48" s="4">
        <v>47452</v>
      </c>
      <c r="G48" s="5">
        <v>700</v>
      </c>
      <c r="H48" s="6" t="s">
        <v>192</v>
      </c>
      <c r="I48" s="2" t="s">
        <v>502</v>
      </c>
      <c r="J48" s="17" t="s">
        <v>16</v>
      </c>
      <c r="K48" s="18" t="s">
        <v>35</v>
      </c>
      <c r="L48" s="19"/>
      <c r="M48" s="19"/>
    </row>
    <row r="49" spans="1:13" s="18" customFormat="1" ht="13" x14ac:dyDescent="0.3">
      <c r="A49" s="1">
        <v>3351</v>
      </c>
      <c r="B49" s="2" t="s">
        <v>597</v>
      </c>
      <c r="C49" s="3" t="s">
        <v>598</v>
      </c>
      <c r="D49" s="4">
        <v>31034</v>
      </c>
      <c r="E49" s="4">
        <v>49278</v>
      </c>
      <c r="F49" s="4">
        <v>47452</v>
      </c>
      <c r="G49" s="5">
        <v>2790</v>
      </c>
      <c r="H49" s="6" t="s">
        <v>14</v>
      </c>
      <c r="I49" s="2" t="s">
        <v>599</v>
      </c>
      <c r="J49" s="17" t="s">
        <v>16</v>
      </c>
      <c r="K49" s="18" t="s">
        <v>17</v>
      </c>
      <c r="L49" s="19"/>
      <c r="M49" s="19"/>
    </row>
    <row r="50" spans="1:13" s="18" customFormat="1" ht="13" x14ac:dyDescent="0.3">
      <c r="A50" s="1">
        <v>3755</v>
      </c>
      <c r="B50" s="2" t="s">
        <v>600</v>
      </c>
      <c r="C50" s="3" t="s">
        <v>601</v>
      </c>
      <c r="D50" s="4">
        <v>31023</v>
      </c>
      <c r="E50" s="4">
        <v>49278</v>
      </c>
      <c r="F50" s="4">
        <v>47452</v>
      </c>
      <c r="G50" s="5">
        <v>4500</v>
      </c>
      <c r="H50" s="6" t="s">
        <v>93</v>
      </c>
      <c r="I50" s="2" t="s">
        <v>602</v>
      </c>
      <c r="J50" s="17" t="s">
        <v>16</v>
      </c>
      <c r="K50" s="18" t="s">
        <v>17</v>
      </c>
      <c r="L50" s="19"/>
      <c r="M50" s="19"/>
    </row>
    <row r="51" spans="1:13" s="18" customFormat="1" ht="13" x14ac:dyDescent="0.3">
      <c r="A51" s="1">
        <v>5357</v>
      </c>
      <c r="B51" s="2" t="s">
        <v>603</v>
      </c>
      <c r="C51" s="3" t="s">
        <v>604</v>
      </c>
      <c r="D51" s="4">
        <v>31030</v>
      </c>
      <c r="E51" s="4">
        <v>49278</v>
      </c>
      <c r="F51" s="4">
        <v>47452</v>
      </c>
      <c r="G51" s="5">
        <v>1880</v>
      </c>
      <c r="H51" s="6" t="s">
        <v>210</v>
      </c>
      <c r="I51" s="2" t="s">
        <v>605</v>
      </c>
      <c r="J51" s="17" t="s">
        <v>16</v>
      </c>
      <c r="K51" s="18" t="s">
        <v>50</v>
      </c>
      <c r="L51" s="19"/>
      <c r="M51" s="19"/>
    </row>
    <row r="52" spans="1:13" s="18" customFormat="1" ht="13" x14ac:dyDescent="0.3">
      <c r="A52" s="1">
        <v>7282</v>
      </c>
      <c r="B52" s="2" t="s">
        <v>606</v>
      </c>
      <c r="C52" s="3" t="s">
        <v>607</v>
      </c>
      <c r="D52" s="4">
        <v>31044</v>
      </c>
      <c r="E52" s="4">
        <v>49278</v>
      </c>
      <c r="F52" s="4">
        <v>47452</v>
      </c>
      <c r="G52" s="5">
        <v>2000</v>
      </c>
      <c r="H52" s="6" t="s">
        <v>14</v>
      </c>
      <c r="I52" s="2" t="s">
        <v>606</v>
      </c>
      <c r="J52" s="17" t="s">
        <v>16</v>
      </c>
      <c r="K52" s="18" t="s">
        <v>17</v>
      </c>
      <c r="L52" s="19"/>
      <c r="M52" s="19"/>
    </row>
    <row r="53" spans="1:13" s="18" customFormat="1" ht="13" x14ac:dyDescent="0.3">
      <c r="A53" s="1">
        <v>7373</v>
      </c>
      <c r="B53" s="2" t="s">
        <v>608</v>
      </c>
      <c r="C53" s="3" t="s">
        <v>609</v>
      </c>
      <c r="D53" s="4">
        <v>31044</v>
      </c>
      <c r="E53" s="4">
        <v>49278</v>
      </c>
      <c r="F53" s="4">
        <v>47452</v>
      </c>
      <c r="G53" s="5">
        <v>250</v>
      </c>
      <c r="H53" s="6" t="s">
        <v>192</v>
      </c>
      <c r="I53" s="2" t="s">
        <v>610</v>
      </c>
      <c r="J53" s="17" t="s">
        <v>16</v>
      </c>
      <c r="K53" s="18" t="s">
        <v>35</v>
      </c>
      <c r="L53" s="19"/>
      <c r="M53" s="19"/>
    </row>
    <row r="54" spans="1:13" s="18" customFormat="1" ht="13" x14ac:dyDescent="0.3">
      <c r="A54" s="1">
        <v>1273</v>
      </c>
      <c r="B54" s="2" t="s">
        <v>611</v>
      </c>
      <c r="C54" s="3" t="s">
        <v>416</v>
      </c>
      <c r="D54" s="4">
        <v>37937</v>
      </c>
      <c r="E54" s="4">
        <v>49309</v>
      </c>
      <c r="F54" s="4">
        <v>47483</v>
      </c>
      <c r="G54" s="5">
        <v>600</v>
      </c>
      <c r="H54" s="6" t="s">
        <v>93</v>
      </c>
      <c r="I54" s="2" t="s">
        <v>612</v>
      </c>
      <c r="J54" s="17" t="s">
        <v>16</v>
      </c>
      <c r="K54" s="18" t="s">
        <v>17</v>
      </c>
      <c r="L54" s="19"/>
      <c r="M54" s="19"/>
    </row>
    <row r="55" spans="1:13" s="18" customFormat="1" ht="13" x14ac:dyDescent="0.3">
      <c r="A55" s="1">
        <v>2177</v>
      </c>
      <c r="B55" s="2" t="s">
        <v>613</v>
      </c>
      <c r="C55" s="3" t="s">
        <v>614</v>
      </c>
      <c r="D55" s="4">
        <v>38348</v>
      </c>
      <c r="E55" s="4">
        <v>49309</v>
      </c>
      <c r="F55" s="4">
        <v>47483</v>
      </c>
      <c r="G55" s="5">
        <v>130100</v>
      </c>
      <c r="H55" s="6" t="s">
        <v>615</v>
      </c>
      <c r="I55" s="2" t="s">
        <v>616</v>
      </c>
      <c r="J55" s="17" t="s">
        <v>16</v>
      </c>
      <c r="K55" s="18" t="s">
        <v>45</v>
      </c>
      <c r="L55" s="19"/>
      <c r="M55" s="19"/>
    </row>
    <row r="56" spans="1:13" s="18" customFormat="1" ht="13" x14ac:dyDescent="0.3">
      <c r="A56" s="1">
        <v>2519</v>
      </c>
      <c r="B56" s="2" t="s">
        <v>617</v>
      </c>
      <c r="C56" s="3" t="s">
        <v>128</v>
      </c>
      <c r="D56" s="4">
        <v>34295</v>
      </c>
      <c r="E56" s="4">
        <v>49309</v>
      </c>
      <c r="F56" s="4">
        <v>47483</v>
      </c>
      <c r="G56" s="5">
        <v>2190</v>
      </c>
      <c r="H56" s="6" t="s">
        <v>33</v>
      </c>
      <c r="I56" s="2" t="s">
        <v>618</v>
      </c>
      <c r="J56" s="17" t="s">
        <v>16</v>
      </c>
      <c r="K56" s="18" t="s">
        <v>35</v>
      </c>
      <c r="L56" s="19"/>
      <c r="M56" s="19"/>
    </row>
    <row r="57" spans="1:13" s="18" customFormat="1" ht="13" x14ac:dyDescent="0.3">
      <c r="A57" s="1">
        <v>7961</v>
      </c>
      <c r="B57" s="2" t="s">
        <v>619</v>
      </c>
      <c r="C57" s="3" t="s">
        <v>620</v>
      </c>
      <c r="D57" s="4">
        <v>31058</v>
      </c>
      <c r="E57" s="4">
        <v>49309</v>
      </c>
      <c r="F57" s="4">
        <v>47483</v>
      </c>
      <c r="G57" s="5">
        <v>58</v>
      </c>
      <c r="H57" s="6" t="s">
        <v>66</v>
      </c>
      <c r="I57" s="2" t="s">
        <v>619</v>
      </c>
      <c r="J57" s="17" t="s">
        <v>16</v>
      </c>
      <c r="K57" s="18" t="s">
        <v>35</v>
      </c>
      <c r="L57" s="19"/>
      <c r="M57" s="19"/>
    </row>
    <row r="58" spans="1:13" s="18" customFormat="1" ht="13" x14ac:dyDescent="0.3">
      <c r="A58" s="1">
        <v>2726</v>
      </c>
      <c r="B58" s="2" t="s">
        <v>621</v>
      </c>
      <c r="C58" s="3" t="s">
        <v>106</v>
      </c>
      <c r="D58" s="4">
        <v>38436</v>
      </c>
      <c r="E58" s="4">
        <v>49368</v>
      </c>
      <c r="F58" s="4">
        <v>47542</v>
      </c>
      <c r="G58" s="5">
        <v>21755</v>
      </c>
      <c r="H58" s="6" t="s">
        <v>48</v>
      </c>
      <c r="I58" s="2" t="s">
        <v>622</v>
      </c>
      <c r="J58" s="17" t="s">
        <v>16</v>
      </c>
      <c r="K58" s="18" t="s">
        <v>50</v>
      </c>
      <c r="L58" s="19"/>
      <c r="M58" s="19"/>
    </row>
    <row r="59" spans="1:13" s="18" customFormat="1" ht="13" x14ac:dyDescent="0.3">
      <c r="A59" s="1">
        <v>3021</v>
      </c>
      <c r="B59" s="2" t="s">
        <v>623</v>
      </c>
      <c r="C59" s="3" t="s">
        <v>624</v>
      </c>
      <c r="D59" s="4">
        <v>31133</v>
      </c>
      <c r="E59" s="4">
        <v>49368</v>
      </c>
      <c r="F59" s="4">
        <v>47542</v>
      </c>
      <c r="G59" s="5">
        <v>30400</v>
      </c>
      <c r="H59" s="6" t="s">
        <v>109</v>
      </c>
      <c r="I59" s="2" t="s">
        <v>548</v>
      </c>
      <c r="J59" s="17" t="s">
        <v>16</v>
      </c>
      <c r="K59" s="18" t="s">
        <v>30</v>
      </c>
      <c r="L59" s="19"/>
      <c r="M59" s="19"/>
    </row>
    <row r="60" spans="1:13" s="18" customFormat="1" ht="13" x14ac:dyDescent="0.3">
      <c r="A60" s="1">
        <v>4914</v>
      </c>
      <c r="B60" s="2" t="s">
        <v>625</v>
      </c>
      <c r="C60" s="3" t="s">
        <v>626</v>
      </c>
      <c r="D60" s="4">
        <v>38421</v>
      </c>
      <c r="E60" s="4">
        <v>49368</v>
      </c>
      <c r="F60" s="4">
        <v>47542</v>
      </c>
      <c r="G60" s="5">
        <v>1080</v>
      </c>
      <c r="H60" s="6" t="s">
        <v>25</v>
      </c>
      <c r="I60" s="2" t="s">
        <v>627</v>
      </c>
      <c r="J60" s="17" t="s">
        <v>16</v>
      </c>
      <c r="K60" s="18" t="s">
        <v>22</v>
      </c>
      <c r="L60" s="19"/>
      <c r="M60" s="19"/>
    </row>
    <row r="61" spans="1:13" s="18" customFormat="1" ht="13" x14ac:dyDescent="0.3">
      <c r="A61" s="1">
        <v>7563</v>
      </c>
      <c r="B61" s="2" t="s">
        <v>628</v>
      </c>
      <c r="C61" s="3" t="s">
        <v>629</v>
      </c>
      <c r="D61" s="4">
        <v>31162</v>
      </c>
      <c r="E61" s="4">
        <v>49399</v>
      </c>
      <c r="F61" s="4">
        <v>47573</v>
      </c>
      <c r="G61" s="5">
        <v>4772</v>
      </c>
      <c r="H61" s="6" t="s">
        <v>57</v>
      </c>
      <c r="I61" s="2" t="s">
        <v>630</v>
      </c>
      <c r="J61" s="17" t="s">
        <v>16</v>
      </c>
      <c r="K61" s="18" t="s">
        <v>50</v>
      </c>
      <c r="L61" s="19"/>
      <c r="M61" s="19"/>
    </row>
    <row r="62" spans="1:13" s="18" customFormat="1" ht="13" x14ac:dyDescent="0.3">
      <c r="A62" s="1">
        <v>12449</v>
      </c>
      <c r="B62" s="2" t="s">
        <v>631</v>
      </c>
      <c r="C62" s="3" t="s">
        <v>632</v>
      </c>
      <c r="D62" s="4">
        <v>38468</v>
      </c>
      <c r="E62" s="4">
        <v>49399</v>
      </c>
      <c r="F62" s="4">
        <v>47573</v>
      </c>
      <c r="G62" s="5">
        <v>350</v>
      </c>
      <c r="H62" s="6" t="s">
        <v>25</v>
      </c>
      <c r="I62" s="2" t="s">
        <v>633</v>
      </c>
      <c r="J62" s="17" t="s">
        <v>16</v>
      </c>
      <c r="K62" s="18" t="s">
        <v>22</v>
      </c>
      <c r="L62" s="19"/>
      <c r="M62" s="19"/>
    </row>
    <row r="63" spans="1:13" s="18" customFormat="1" ht="13" x14ac:dyDescent="0.3">
      <c r="A63" s="1">
        <v>2181</v>
      </c>
      <c r="B63" s="2" t="s">
        <v>634</v>
      </c>
      <c r="C63" s="3" t="s">
        <v>469</v>
      </c>
      <c r="D63" s="4">
        <v>38497</v>
      </c>
      <c r="E63" s="4">
        <v>49429</v>
      </c>
      <c r="F63" s="4">
        <v>47603</v>
      </c>
      <c r="G63" s="5">
        <v>5400</v>
      </c>
      <c r="H63" s="6" t="s">
        <v>25</v>
      </c>
      <c r="I63" s="2" t="s">
        <v>635</v>
      </c>
      <c r="J63" s="17" t="s">
        <v>16</v>
      </c>
      <c r="K63" s="18" t="s">
        <v>158</v>
      </c>
      <c r="L63" s="19"/>
      <c r="M63" s="19"/>
    </row>
    <row r="64" spans="1:13" s="18" customFormat="1" ht="13" x14ac:dyDescent="0.3">
      <c r="A64" s="1">
        <v>2697</v>
      </c>
      <c r="B64" s="2" t="s">
        <v>636</v>
      </c>
      <c r="C64" s="3" t="s">
        <v>469</v>
      </c>
      <c r="D64" s="4">
        <v>38476</v>
      </c>
      <c r="E64" s="4">
        <v>49429</v>
      </c>
      <c r="F64" s="4">
        <v>47603</v>
      </c>
      <c r="G64" s="5">
        <v>6000</v>
      </c>
      <c r="H64" s="6" t="s">
        <v>25</v>
      </c>
      <c r="I64" s="2" t="s">
        <v>635</v>
      </c>
      <c r="J64" s="17" t="s">
        <v>16</v>
      </c>
      <c r="K64" s="18" t="s">
        <v>158</v>
      </c>
      <c r="L64" s="19"/>
      <c r="M64" s="19"/>
    </row>
    <row r="65" spans="1:13" s="18" customFormat="1" ht="13" x14ac:dyDescent="0.3">
      <c r="A65" s="1">
        <v>4885</v>
      </c>
      <c r="B65" s="2" t="s">
        <v>637</v>
      </c>
      <c r="C65" s="3" t="s">
        <v>638</v>
      </c>
      <c r="D65" s="4">
        <v>31173</v>
      </c>
      <c r="E65" s="4">
        <v>49429</v>
      </c>
      <c r="F65" s="4">
        <v>47603</v>
      </c>
      <c r="G65" s="5">
        <v>24000</v>
      </c>
      <c r="H65" s="6" t="s">
        <v>57</v>
      </c>
      <c r="I65" s="2" t="s">
        <v>630</v>
      </c>
      <c r="J65" s="17" t="s">
        <v>16</v>
      </c>
      <c r="K65" s="18" t="s">
        <v>50</v>
      </c>
      <c r="L65" s="19"/>
      <c r="M65" s="19"/>
    </row>
    <row r="66" spans="1:13" s="18" customFormat="1" ht="13" x14ac:dyDescent="0.3">
      <c r="A66" s="1">
        <v>5931</v>
      </c>
      <c r="B66" s="2" t="s">
        <v>639</v>
      </c>
      <c r="C66" s="3" t="s">
        <v>640</v>
      </c>
      <c r="D66" s="4">
        <v>31176</v>
      </c>
      <c r="E66" s="4">
        <v>49429</v>
      </c>
      <c r="F66" s="4">
        <v>47603</v>
      </c>
      <c r="G66" s="5">
        <v>6890</v>
      </c>
      <c r="H66" s="6" t="s">
        <v>14</v>
      </c>
      <c r="I66" s="2" t="s">
        <v>639</v>
      </c>
      <c r="J66" s="17" t="s">
        <v>16</v>
      </c>
      <c r="K66" s="18" t="s">
        <v>17</v>
      </c>
      <c r="L66" s="19"/>
      <c r="M66" s="19"/>
    </row>
    <row r="67" spans="1:13" s="18" customFormat="1" ht="13" x14ac:dyDescent="0.3">
      <c r="A67" s="1">
        <v>8278</v>
      </c>
      <c r="B67" s="2" t="s">
        <v>641</v>
      </c>
      <c r="C67" s="3" t="s">
        <v>642</v>
      </c>
      <c r="D67" s="4">
        <v>31191</v>
      </c>
      <c r="E67" s="4">
        <v>49429</v>
      </c>
      <c r="F67" s="4">
        <v>47603</v>
      </c>
      <c r="G67" s="5">
        <v>2878</v>
      </c>
      <c r="H67" s="6" t="s">
        <v>48</v>
      </c>
      <c r="I67" s="2" t="s">
        <v>641</v>
      </c>
      <c r="J67" s="17" t="s">
        <v>16</v>
      </c>
      <c r="K67" s="18" t="s">
        <v>50</v>
      </c>
      <c r="L67" s="19"/>
      <c r="M67" s="19"/>
    </row>
    <row r="68" spans="1:13" s="18" customFormat="1" ht="13" x14ac:dyDescent="0.3">
      <c r="A68" s="1">
        <v>287</v>
      </c>
      <c r="B68" s="2" t="s">
        <v>643</v>
      </c>
      <c r="C68" s="3" t="s">
        <v>644</v>
      </c>
      <c r="D68" s="4">
        <v>38504</v>
      </c>
      <c r="E68" s="4">
        <v>49460</v>
      </c>
      <c r="F68" s="4">
        <v>47634</v>
      </c>
      <c r="G68" s="5">
        <v>3680</v>
      </c>
      <c r="H68" s="6" t="s">
        <v>178</v>
      </c>
      <c r="I68" s="2" t="s">
        <v>627</v>
      </c>
      <c r="J68" s="17" t="s">
        <v>16</v>
      </c>
      <c r="K68" s="18" t="s">
        <v>158</v>
      </c>
      <c r="L68" s="19"/>
      <c r="M68" s="19"/>
    </row>
    <row r="69" spans="1:13" s="18" customFormat="1" ht="13" x14ac:dyDescent="0.3">
      <c r="A69" s="1">
        <v>2205</v>
      </c>
      <c r="B69" s="2" t="s">
        <v>645</v>
      </c>
      <c r="C69" s="3" t="s">
        <v>65</v>
      </c>
      <c r="D69" s="4">
        <v>38523</v>
      </c>
      <c r="E69" s="4">
        <v>49460</v>
      </c>
      <c r="F69" s="4">
        <v>47634</v>
      </c>
      <c r="G69" s="5">
        <v>21050</v>
      </c>
      <c r="H69" s="6" t="s">
        <v>192</v>
      </c>
      <c r="I69" s="2" t="s">
        <v>646</v>
      </c>
      <c r="J69" s="17" t="s">
        <v>16</v>
      </c>
      <c r="K69" s="18" t="s">
        <v>22</v>
      </c>
      <c r="L69" s="19"/>
      <c r="M69" s="19"/>
    </row>
    <row r="70" spans="1:13" s="18" customFormat="1" ht="13" x14ac:dyDescent="0.3">
      <c r="A70" s="1">
        <v>2442</v>
      </c>
      <c r="B70" s="2" t="s">
        <v>647</v>
      </c>
      <c r="C70" s="3" t="s">
        <v>648</v>
      </c>
      <c r="D70" s="4">
        <v>34866</v>
      </c>
      <c r="E70" s="4">
        <v>49460</v>
      </c>
      <c r="F70" s="4">
        <v>47634</v>
      </c>
      <c r="G70" s="5">
        <v>6600</v>
      </c>
      <c r="H70" s="6" t="s">
        <v>20</v>
      </c>
      <c r="I70" s="2" t="s">
        <v>21</v>
      </c>
      <c r="J70" s="17" t="s">
        <v>16</v>
      </c>
      <c r="K70" s="18" t="s">
        <v>22</v>
      </c>
      <c r="L70" s="19"/>
      <c r="M70" s="19"/>
    </row>
    <row r="71" spans="1:13" s="18" customFormat="1" ht="13" x14ac:dyDescent="0.3">
      <c r="A71" s="1">
        <v>6154</v>
      </c>
      <c r="B71" s="2" t="s">
        <v>649</v>
      </c>
      <c r="C71" s="3" t="s">
        <v>650</v>
      </c>
      <c r="D71" s="4">
        <v>31226</v>
      </c>
      <c r="E71" s="4">
        <v>49460</v>
      </c>
      <c r="F71" s="4">
        <v>47634</v>
      </c>
      <c r="G71" s="5">
        <v>995</v>
      </c>
      <c r="H71" s="6" t="s">
        <v>14</v>
      </c>
      <c r="I71" s="2" t="s">
        <v>651</v>
      </c>
      <c r="J71" s="17" t="s">
        <v>16</v>
      </c>
      <c r="K71" s="18" t="s">
        <v>17</v>
      </c>
      <c r="L71" s="19"/>
      <c r="M71" s="19"/>
    </row>
    <row r="72" spans="1:13" s="18" customFormat="1" ht="13" x14ac:dyDescent="0.3">
      <c r="A72" s="1">
        <v>8357</v>
      </c>
      <c r="B72" s="2" t="s">
        <v>652</v>
      </c>
      <c r="C72" s="3" t="s">
        <v>653</v>
      </c>
      <c r="D72" s="4">
        <v>31212</v>
      </c>
      <c r="E72" s="4">
        <v>49460</v>
      </c>
      <c r="F72" s="4">
        <v>47634</v>
      </c>
      <c r="G72" s="5">
        <v>1363</v>
      </c>
      <c r="H72" s="6" t="s">
        <v>14</v>
      </c>
      <c r="I72" s="2" t="s">
        <v>654</v>
      </c>
      <c r="J72" s="17" t="s">
        <v>16</v>
      </c>
      <c r="K72" s="18" t="s">
        <v>17</v>
      </c>
      <c r="L72" s="19"/>
      <c r="M72" s="19"/>
    </row>
    <row r="73" spans="1:13" s="18" customFormat="1" ht="13" x14ac:dyDescent="0.3">
      <c r="A73" s="1">
        <v>1957</v>
      </c>
      <c r="B73" s="2" t="s">
        <v>655</v>
      </c>
      <c r="C73" s="3" t="s">
        <v>656</v>
      </c>
      <c r="D73" s="4">
        <v>32805</v>
      </c>
      <c r="E73" s="4">
        <v>49490</v>
      </c>
      <c r="F73" s="4">
        <v>47664</v>
      </c>
      <c r="G73" s="5">
        <v>450</v>
      </c>
      <c r="H73" s="6" t="s">
        <v>25</v>
      </c>
      <c r="I73" s="2" t="s">
        <v>657</v>
      </c>
      <c r="J73" s="17" t="s">
        <v>16</v>
      </c>
      <c r="K73" s="18" t="s">
        <v>158</v>
      </c>
      <c r="L73" s="19"/>
      <c r="M73" s="19"/>
    </row>
    <row r="74" spans="1:13" s="18" customFormat="1" ht="13" x14ac:dyDescent="0.3">
      <c r="A74" s="1">
        <v>1979</v>
      </c>
      <c r="B74" s="2" t="s">
        <v>658</v>
      </c>
      <c r="C74" s="3" t="s">
        <v>656</v>
      </c>
      <c r="D74" s="4">
        <v>38415</v>
      </c>
      <c r="E74" s="4">
        <v>49490</v>
      </c>
      <c r="F74" s="4">
        <v>47664</v>
      </c>
      <c r="G74" s="5">
        <v>4200</v>
      </c>
      <c r="H74" s="6" t="s">
        <v>25</v>
      </c>
      <c r="I74" s="2" t="s">
        <v>657</v>
      </c>
      <c r="J74" s="17" t="s">
        <v>16</v>
      </c>
      <c r="K74" s="18" t="s">
        <v>158</v>
      </c>
      <c r="L74" s="19"/>
      <c r="M74" s="19"/>
    </row>
    <row r="75" spans="1:13" s="18" customFormat="1" ht="13" x14ac:dyDescent="0.3">
      <c r="A75" s="1">
        <v>1999</v>
      </c>
      <c r="B75" s="2" t="s">
        <v>659</v>
      </c>
      <c r="C75" s="3" t="s">
        <v>656</v>
      </c>
      <c r="D75" s="4">
        <v>35264</v>
      </c>
      <c r="E75" s="4">
        <v>49490</v>
      </c>
      <c r="F75" s="4">
        <v>47664</v>
      </c>
      <c r="G75" s="5">
        <v>5400</v>
      </c>
      <c r="H75" s="6" t="s">
        <v>25</v>
      </c>
      <c r="I75" s="2" t="s">
        <v>657</v>
      </c>
      <c r="J75" s="17" t="s">
        <v>16</v>
      </c>
      <c r="K75" s="18" t="s">
        <v>158</v>
      </c>
      <c r="L75" s="19"/>
      <c r="M75" s="19"/>
    </row>
    <row r="76" spans="1:13" s="18" customFormat="1" ht="13" x14ac:dyDescent="0.3">
      <c r="A76" s="1">
        <v>2113</v>
      </c>
      <c r="B76" s="2" t="s">
        <v>660</v>
      </c>
      <c r="C76" s="3" t="s">
        <v>661</v>
      </c>
      <c r="D76" s="4">
        <v>35264</v>
      </c>
      <c r="E76" s="4">
        <v>49490</v>
      </c>
      <c r="F76" s="4">
        <v>47664</v>
      </c>
      <c r="G76" s="5"/>
      <c r="H76" s="6" t="s">
        <v>662</v>
      </c>
      <c r="I76" s="2" t="s">
        <v>657</v>
      </c>
      <c r="J76" s="17" t="s">
        <v>463</v>
      </c>
      <c r="K76" s="18" t="s">
        <v>158</v>
      </c>
      <c r="L76" s="19"/>
      <c r="M76" s="19"/>
    </row>
    <row r="77" spans="1:13" s="18" customFormat="1" ht="13" x14ac:dyDescent="0.3">
      <c r="A77" s="1">
        <v>2161</v>
      </c>
      <c r="B77" s="2" t="s">
        <v>663</v>
      </c>
      <c r="C77" s="3" t="s">
        <v>664</v>
      </c>
      <c r="D77" s="4">
        <v>37853</v>
      </c>
      <c r="E77" s="4">
        <v>49490</v>
      </c>
      <c r="F77" s="4">
        <v>47664</v>
      </c>
      <c r="G77" s="5">
        <v>2120</v>
      </c>
      <c r="H77" s="6" t="s">
        <v>25</v>
      </c>
      <c r="I77" s="2" t="s">
        <v>657</v>
      </c>
      <c r="J77" s="17" t="s">
        <v>16</v>
      </c>
      <c r="K77" s="18" t="s">
        <v>158</v>
      </c>
      <c r="L77" s="19"/>
      <c r="M77" s="19"/>
    </row>
    <row r="78" spans="1:13" s="18" customFormat="1" ht="13" x14ac:dyDescent="0.3">
      <c r="A78" s="1">
        <v>2180</v>
      </c>
      <c r="B78" s="2" t="s">
        <v>665</v>
      </c>
      <c r="C78" s="3" t="s">
        <v>666</v>
      </c>
      <c r="D78" s="4">
        <v>38358</v>
      </c>
      <c r="E78" s="4">
        <v>49490</v>
      </c>
      <c r="F78" s="4">
        <v>47664</v>
      </c>
      <c r="G78" s="5">
        <v>3000</v>
      </c>
      <c r="H78" s="6" t="s">
        <v>25</v>
      </c>
      <c r="I78" s="2" t="s">
        <v>657</v>
      </c>
      <c r="J78" s="17" t="s">
        <v>16</v>
      </c>
      <c r="K78" s="18" t="s">
        <v>158</v>
      </c>
      <c r="L78" s="19"/>
      <c r="M78" s="19"/>
    </row>
    <row r="79" spans="1:13" s="18" customFormat="1" ht="13" x14ac:dyDescent="0.3">
      <c r="A79" s="1">
        <v>2239</v>
      </c>
      <c r="B79" s="2" t="s">
        <v>667</v>
      </c>
      <c r="C79" s="3" t="s">
        <v>668</v>
      </c>
      <c r="D79" s="4">
        <v>35264</v>
      </c>
      <c r="E79" s="4">
        <v>49490</v>
      </c>
      <c r="F79" s="4">
        <v>47664</v>
      </c>
      <c r="G79" s="5">
        <v>2509</v>
      </c>
      <c r="H79" s="6" t="s">
        <v>25</v>
      </c>
      <c r="I79" s="2" t="s">
        <v>657</v>
      </c>
      <c r="J79" s="17" t="s">
        <v>16</v>
      </c>
      <c r="K79" s="18" t="s">
        <v>158</v>
      </c>
      <c r="L79" s="19"/>
      <c r="M79" s="19"/>
    </row>
    <row r="80" spans="1:13" s="18" customFormat="1" ht="13" x14ac:dyDescent="0.3">
      <c r="A80" s="1">
        <v>2360</v>
      </c>
      <c r="B80" s="2" t="s">
        <v>669</v>
      </c>
      <c r="C80" s="3" t="s">
        <v>170</v>
      </c>
      <c r="D80" s="4">
        <v>34893</v>
      </c>
      <c r="E80" s="4">
        <v>49490</v>
      </c>
      <c r="F80" s="4">
        <v>47664</v>
      </c>
      <c r="G80" s="5">
        <v>87600</v>
      </c>
      <c r="H80" s="6" t="s">
        <v>156</v>
      </c>
      <c r="I80" s="2" t="s">
        <v>670</v>
      </c>
      <c r="J80" s="17" t="s">
        <v>16</v>
      </c>
      <c r="K80" s="18" t="s">
        <v>22</v>
      </c>
      <c r="L80" s="19"/>
      <c r="M80" s="19"/>
    </row>
    <row r="81" spans="1:13" s="18" customFormat="1" ht="13" x14ac:dyDescent="0.3">
      <c r="A81" s="1">
        <v>2363</v>
      </c>
      <c r="B81" s="2" t="s">
        <v>671</v>
      </c>
      <c r="C81" s="3" t="s">
        <v>672</v>
      </c>
      <c r="D81" s="4">
        <v>34893</v>
      </c>
      <c r="E81" s="4">
        <v>49490</v>
      </c>
      <c r="F81" s="4">
        <v>47664</v>
      </c>
      <c r="G81" s="5">
        <v>6500</v>
      </c>
      <c r="H81" s="6" t="s">
        <v>156</v>
      </c>
      <c r="I81" s="2" t="s">
        <v>673</v>
      </c>
      <c r="J81" s="17" t="s">
        <v>16</v>
      </c>
      <c r="K81" s="18" t="s">
        <v>22</v>
      </c>
      <c r="L81" s="19"/>
      <c r="M81" s="19"/>
    </row>
    <row r="82" spans="1:13" s="18" customFormat="1" ht="13" x14ac:dyDescent="0.3">
      <c r="A82" s="1">
        <v>2476</v>
      </c>
      <c r="B82" s="2" t="s">
        <v>674</v>
      </c>
      <c r="C82" s="3" t="s">
        <v>656</v>
      </c>
      <c r="D82" s="4">
        <v>35264</v>
      </c>
      <c r="E82" s="4">
        <v>49490</v>
      </c>
      <c r="F82" s="4">
        <v>47664</v>
      </c>
      <c r="G82" s="5">
        <v>512</v>
      </c>
      <c r="H82" s="6" t="s">
        <v>25</v>
      </c>
      <c r="I82" s="2" t="s">
        <v>675</v>
      </c>
      <c r="J82" s="17" t="s">
        <v>16</v>
      </c>
      <c r="K82" s="18" t="s">
        <v>158</v>
      </c>
      <c r="L82" s="19"/>
      <c r="M82" s="19"/>
    </row>
    <row r="83" spans="1:13" s="18" customFormat="1" ht="13" x14ac:dyDescent="0.3">
      <c r="A83" s="1">
        <v>2506</v>
      </c>
      <c r="B83" s="2" t="s">
        <v>676</v>
      </c>
      <c r="C83" s="3" t="s">
        <v>677</v>
      </c>
      <c r="D83" s="4">
        <v>34893</v>
      </c>
      <c r="E83" s="4">
        <v>49490</v>
      </c>
      <c r="F83" s="4">
        <v>47664</v>
      </c>
      <c r="G83" s="5">
        <v>8985</v>
      </c>
      <c r="H83" s="6" t="s">
        <v>83</v>
      </c>
      <c r="I83" s="2" t="s">
        <v>678</v>
      </c>
      <c r="J83" s="17" t="s">
        <v>16</v>
      </c>
      <c r="K83" s="18" t="s">
        <v>22</v>
      </c>
      <c r="L83" s="19"/>
      <c r="M83" s="19"/>
    </row>
    <row r="84" spans="1:13" s="18" customFormat="1" ht="13" x14ac:dyDescent="0.3">
      <c r="A84" s="1">
        <v>2402</v>
      </c>
      <c r="B84" s="2" t="s">
        <v>679</v>
      </c>
      <c r="C84" s="3" t="s">
        <v>677</v>
      </c>
      <c r="D84" s="4">
        <v>34940</v>
      </c>
      <c r="E84" s="4">
        <v>49521</v>
      </c>
      <c r="F84" s="4">
        <v>47695</v>
      </c>
      <c r="G84" s="5">
        <v>2200</v>
      </c>
      <c r="H84" s="6" t="s">
        <v>83</v>
      </c>
      <c r="I84" s="2" t="s">
        <v>680</v>
      </c>
      <c r="J84" s="17" t="s">
        <v>16</v>
      </c>
      <c r="K84" s="18" t="s">
        <v>22</v>
      </c>
      <c r="L84" s="19"/>
      <c r="M84" s="19"/>
    </row>
    <row r="85" spans="1:13" s="18" customFormat="1" ht="13" x14ac:dyDescent="0.3">
      <c r="A85" s="1">
        <v>3623</v>
      </c>
      <c r="B85" s="2" t="s">
        <v>681</v>
      </c>
      <c r="C85" s="3" t="s">
        <v>682</v>
      </c>
      <c r="D85" s="4">
        <v>31282</v>
      </c>
      <c r="E85" s="4">
        <v>49521</v>
      </c>
      <c r="F85" s="4">
        <v>47695</v>
      </c>
      <c r="G85" s="5">
        <v>12200</v>
      </c>
      <c r="H85" s="6" t="s">
        <v>109</v>
      </c>
      <c r="I85" s="2" t="s">
        <v>683</v>
      </c>
      <c r="J85" s="17" t="s">
        <v>16</v>
      </c>
      <c r="K85" s="18" t="s">
        <v>30</v>
      </c>
      <c r="L85" s="19"/>
      <c r="M85" s="19"/>
    </row>
    <row r="86" spans="1:13" s="18" customFormat="1" ht="13" x14ac:dyDescent="0.3">
      <c r="A86" s="1">
        <v>7242</v>
      </c>
      <c r="B86" s="2" t="s">
        <v>684</v>
      </c>
      <c r="C86" s="3" t="s">
        <v>685</v>
      </c>
      <c r="D86" s="4">
        <v>31274</v>
      </c>
      <c r="E86" s="4">
        <v>49521</v>
      </c>
      <c r="F86" s="4">
        <v>47695</v>
      </c>
      <c r="G86" s="5">
        <v>1200</v>
      </c>
      <c r="H86" s="6" t="s">
        <v>14</v>
      </c>
      <c r="I86" s="2" t="s">
        <v>686</v>
      </c>
      <c r="J86" s="17" t="s">
        <v>16</v>
      </c>
      <c r="K86" s="18" t="s">
        <v>17</v>
      </c>
      <c r="L86" s="19"/>
      <c r="M86" s="19"/>
    </row>
    <row r="87" spans="1:13" s="18" customFormat="1" ht="13" x14ac:dyDescent="0.3">
      <c r="A87" s="1">
        <v>7264</v>
      </c>
      <c r="B87" s="2" t="s">
        <v>687</v>
      </c>
      <c r="C87" s="3" t="s">
        <v>688</v>
      </c>
      <c r="D87" s="4">
        <v>38595</v>
      </c>
      <c r="E87" s="4">
        <v>49521</v>
      </c>
      <c r="F87" s="4">
        <v>47695</v>
      </c>
      <c r="G87" s="5">
        <v>1190</v>
      </c>
      <c r="H87" s="6" t="s">
        <v>25</v>
      </c>
      <c r="I87" s="2" t="s">
        <v>689</v>
      </c>
      <c r="J87" s="17" t="s">
        <v>16</v>
      </c>
      <c r="K87" s="18" t="s">
        <v>22</v>
      </c>
      <c r="L87" s="19"/>
      <c r="M87" s="19"/>
    </row>
    <row r="88" spans="1:13" s="18" customFormat="1" ht="13" x14ac:dyDescent="0.3">
      <c r="A88" s="1">
        <v>11264</v>
      </c>
      <c r="B88" s="2" t="s">
        <v>690</v>
      </c>
      <c r="C88" s="3" t="s">
        <v>691</v>
      </c>
      <c r="D88" s="4">
        <v>34922</v>
      </c>
      <c r="E88" s="4">
        <v>49521</v>
      </c>
      <c r="F88" s="4">
        <v>47695</v>
      </c>
      <c r="G88" s="5">
        <v>1400</v>
      </c>
      <c r="H88" s="6" t="s">
        <v>324</v>
      </c>
      <c r="I88" s="2" t="s">
        <v>692</v>
      </c>
      <c r="J88" s="17" t="s">
        <v>16</v>
      </c>
      <c r="K88" s="18" t="s">
        <v>45</v>
      </c>
      <c r="L88" s="19"/>
      <c r="M88" s="19"/>
    </row>
    <row r="89" spans="1:13" s="18" customFormat="1" ht="13" x14ac:dyDescent="0.3">
      <c r="A89" s="1">
        <v>7178</v>
      </c>
      <c r="B89" s="2" t="s">
        <v>693</v>
      </c>
      <c r="C89" s="3" t="s">
        <v>694</v>
      </c>
      <c r="D89" s="4">
        <v>31310</v>
      </c>
      <c r="E89" s="4">
        <v>49552</v>
      </c>
      <c r="F89" s="4">
        <v>47726</v>
      </c>
      <c r="G89" s="5">
        <v>400</v>
      </c>
      <c r="H89" s="6" t="s">
        <v>14</v>
      </c>
      <c r="I89" s="2" t="s">
        <v>695</v>
      </c>
      <c r="J89" s="17" t="s">
        <v>16</v>
      </c>
      <c r="K89" s="18" t="s">
        <v>17</v>
      </c>
      <c r="L89" s="19"/>
      <c r="M89" s="19"/>
    </row>
    <row r="90" spans="1:13" s="18" customFormat="1" ht="13" x14ac:dyDescent="0.3">
      <c r="A90" s="1">
        <v>5</v>
      </c>
      <c r="B90" s="2" t="s">
        <v>696</v>
      </c>
      <c r="C90" s="3" t="s">
        <v>697</v>
      </c>
      <c r="D90" s="4">
        <v>31245</v>
      </c>
      <c r="E90" s="4">
        <v>49556</v>
      </c>
      <c r="F90" s="4">
        <v>47730</v>
      </c>
      <c r="G90" s="5">
        <v>188250</v>
      </c>
      <c r="H90" s="6" t="s">
        <v>698</v>
      </c>
      <c r="I90" s="2" t="s">
        <v>699</v>
      </c>
      <c r="J90" s="17" t="s">
        <v>16</v>
      </c>
      <c r="K90" s="18" t="s">
        <v>50</v>
      </c>
      <c r="L90" s="19"/>
      <c r="M90" s="19"/>
    </row>
    <row r="91" spans="1:13" s="18" customFormat="1" ht="13" x14ac:dyDescent="0.3">
      <c r="A91" s="1">
        <v>4720</v>
      </c>
      <c r="B91" s="2" t="s">
        <v>700</v>
      </c>
      <c r="C91" s="3" t="s">
        <v>701</v>
      </c>
      <c r="D91" s="4">
        <v>31335</v>
      </c>
      <c r="E91" s="4">
        <v>49582</v>
      </c>
      <c r="F91" s="4">
        <v>47756</v>
      </c>
      <c r="G91" s="5">
        <v>30000</v>
      </c>
      <c r="H91" s="6" t="s">
        <v>702</v>
      </c>
      <c r="I91" s="2" t="s">
        <v>703</v>
      </c>
      <c r="J91" s="17" t="s">
        <v>16</v>
      </c>
      <c r="K91" s="18" t="s">
        <v>17</v>
      </c>
      <c r="L91" s="19"/>
      <c r="M91" s="19"/>
    </row>
    <row r="92" spans="1:13" s="18" customFormat="1" ht="13" x14ac:dyDescent="0.3">
      <c r="A92" s="1">
        <v>5226</v>
      </c>
      <c r="B92" s="2" t="s">
        <v>704</v>
      </c>
      <c r="C92" s="3" t="s">
        <v>705</v>
      </c>
      <c r="D92" s="4">
        <v>31351</v>
      </c>
      <c r="E92" s="4">
        <v>49582</v>
      </c>
      <c r="F92" s="4">
        <v>47756</v>
      </c>
      <c r="G92" s="5">
        <v>8000</v>
      </c>
      <c r="H92" s="6" t="s">
        <v>702</v>
      </c>
      <c r="I92" s="2" t="s">
        <v>706</v>
      </c>
      <c r="J92" s="17" t="s">
        <v>16</v>
      </c>
      <c r="K92" s="18" t="s">
        <v>17</v>
      </c>
      <c r="L92" s="19"/>
      <c r="M92" s="19"/>
    </row>
    <row r="93" spans="1:13" s="18" customFormat="1" ht="13" x14ac:dyDescent="0.3">
      <c r="A93" s="1">
        <v>11313</v>
      </c>
      <c r="B93" s="2" t="s">
        <v>707</v>
      </c>
      <c r="C93" s="3" t="s">
        <v>708</v>
      </c>
      <c r="D93" s="4">
        <v>34989</v>
      </c>
      <c r="E93" s="4">
        <v>49582</v>
      </c>
      <c r="F93" s="4">
        <v>47756</v>
      </c>
      <c r="G93" s="5">
        <v>425</v>
      </c>
      <c r="H93" s="6" t="s">
        <v>66</v>
      </c>
      <c r="I93" s="2" t="s">
        <v>709</v>
      </c>
      <c r="J93" s="17" t="s">
        <v>16</v>
      </c>
      <c r="K93" s="18" t="s">
        <v>35</v>
      </c>
      <c r="L93" s="19"/>
      <c r="M93" s="19"/>
    </row>
    <row r="94" spans="1:13" s="18" customFormat="1" ht="13" x14ac:dyDescent="0.3">
      <c r="A94" s="11" t="s">
        <v>105</v>
      </c>
      <c r="B94" s="12">
        <f>SUBTOTAL(103,Table5513[Project Number])</f>
        <v>53</v>
      </c>
      <c r="C94" s="13"/>
      <c r="D94" s="11"/>
      <c r="E94" s="11"/>
      <c r="F94" s="16"/>
      <c r="G94" s="11"/>
      <c r="H94" s="11"/>
      <c r="I94" s="12"/>
      <c r="J94" s="14"/>
      <c r="K94" s="10"/>
    </row>
  </sheetData>
  <mergeCells count="2">
    <mergeCell ref="A1:K1"/>
    <mergeCell ref="A39:K39"/>
  </mergeCell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53E41-EF2F-46EC-9209-564C2A8E6089}">
  <dimension ref="A1:K102"/>
  <sheetViews>
    <sheetView topLeftCell="A36" workbookViewId="0">
      <selection activeCell="B57" sqref="B57"/>
    </sheetView>
  </sheetViews>
  <sheetFormatPr defaultRowHeight="14.5" x14ac:dyDescent="0.35"/>
  <cols>
    <col min="1" max="1" width="18.7265625" bestFit="1" customWidth="1"/>
    <col min="2" max="2" width="26.453125" bestFit="1" customWidth="1"/>
    <col min="3" max="3" width="27.54296875" customWidth="1"/>
    <col min="4" max="4" width="14.08984375" bestFit="1" customWidth="1"/>
    <col min="5" max="5" width="18.453125" bestFit="1" customWidth="1"/>
    <col min="6" max="6" width="12.6328125" bestFit="1" customWidth="1"/>
    <col min="7" max="7" width="27" bestFit="1" customWidth="1"/>
    <col min="9" max="9" width="38.7265625" bestFit="1" customWidth="1"/>
    <col min="10" max="10" width="14.90625" bestFit="1" customWidth="1"/>
    <col min="11" max="11" width="16.54296875" bestFit="1" customWidth="1"/>
  </cols>
  <sheetData>
    <row r="1" spans="1:1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35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pans="1:11" s="18" customFormat="1" ht="13" x14ac:dyDescent="0.3">
      <c r="A3" s="1">
        <v>2661</v>
      </c>
      <c r="B3" s="2" t="s">
        <v>372</v>
      </c>
      <c r="C3" s="3" t="s">
        <v>186</v>
      </c>
      <c r="D3" s="4">
        <v>37564</v>
      </c>
      <c r="E3" s="4">
        <v>48518</v>
      </c>
      <c r="F3" s="4">
        <v>47787</v>
      </c>
      <c r="G3" s="5">
        <v>20000</v>
      </c>
      <c r="H3" s="6" t="s">
        <v>14</v>
      </c>
      <c r="I3" s="2" t="s">
        <v>372</v>
      </c>
      <c r="J3" s="17" t="s">
        <v>16</v>
      </c>
      <c r="K3" s="18" t="s">
        <v>17</v>
      </c>
    </row>
    <row r="4" spans="1:11" s="18" customFormat="1" ht="13" x14ac:dyDescent="0.3">
      <c r="A4" s="1">
        <v>2769</v>
      </c>
      <c r="B4" s="2" t="s">
        <v>373</v>
      </c>
      <c r="C4" s="3" t="s">
        <v>374</v>
      </c>
      <c r="D4" s="4">
        <v>30265</v>
      </c>
      <c r="E4" s="4">
        <v>48518</v>
      </c>
      <c r="F4" s="4">
        <v>47787</v>
      </c>
      <c r="G4" s="5">
        <v>20300</v>
      </c>
      <c r="H4" s="6" t="s">
        <v>109</v>
      </c>
      <c r="I4" s="2" t="s">
        <v>375</v>
      </c>
      <c r="J4" s="17" t="s">
        <v>16</v>
      </c>
      <c r="K4" s="18" t="s">
        <v>30</v>
      </c>
    </row>
    <row r="5" spans="1:11" s="18" customFormat="1" ht="13" x14ac:dyDescent="0.3">
      <c r="A5" s="1">
        <v>2903</v>
      </c>
      <c r="B5" s="2" t="s">
        <v>376</v>
      </c>
      <c r="C5" s="3" t="s">
        <v>317</v>
      </c>
      <c r="D5" s="4">
        <v>30277</v>
      </c>
      <c r="E5" s="4">
        <v>48518</v>
      </c>
      <c r="F5" s="4">
        <v>47787</v>
      </c>
      <c r="G5" s="5">
        <v>2650</v>
      </c>
      <c r="H5" s="6" t="s">
        <v>14</v>
      </c>
      <c r="I5" s="2" t="s">
        <v>377</v>
      </c>
      <c r="J5" s="17" t="s">
        <v>16</v>
      </c>
      <c r="K5" s="18" t="s">
        <v>17</v>
      </c>
    </row>
    <row r="6" spans="1:11" s="18" customFormat="1" ht="13" x14ac:dyDescent="0.3">
      <c r="A6" s="1">
        <v>3819</v>
      </c>
      <c r="B6" s="2" t="s">
        <v>378</v>
      </c>
      <c r="C6" s="3" t="s">
        <v>379</v>
      </c>
      <c r="D6" s="4">
        <v>30273</v>
      </c>
      <c r="E6" s="4">
        <v>48518</v>
      </c>
      <c r="F6" s="4">
        <v>47787</v>
      </c>
      <c r="G6" s="5">
        <v>2500</v>
      </c>
      <c r="H6" s="6" t="s">
        <v>76</v>
      </c>
      <c r="I6" s="2" t="s">
        <v>380</v>
      </c>
      <c r="J6" s="17" t="s">
        <v>16</v>
      </c>
      <c r="K6" s="18" t="s">
        <v>17</v>
      </c>
    </row>
    <row r="7" spans="1:11" s="18" customFormat="1" ht="13" x14ac:dyDescent="0.3">
      <c r="A7" s="1">
        <v>5891</v>
      </c>
      <c r="B7" s="2" t="s">
        <v>381</v>
      </c>
      <c r="C7" s="3" t="s">
        <v>382</v>
      </c>
      <c r="D7" s="4">
        <v>30257</v>
      </c>
      <c r="E7" s="4">
        <v>48518</v>
      </c>
      <c r="F7" s="4">
        <v>47787</v>
      </c>
      <c r="G7" s="5">
        <v>4793</v>
      </c>
      <c r="H7" s="6" t="s">
        <v>210</v>
      </c>
      <c r="I7" s="2" t="s">
        <v>383</v>
      </c>
      <c r="J7" s="17" t="s">
        <v>16</v>
      </c>
      <c r="K7" s="18" t="s">
        <v>50</v>
      </c>
    </row>
    <row r="8" spans="1:11" s="18" customFormat="1" ht="13" x14ac:dyDescent="0.3">
      <c r="A8" s="1">
        <v>6059</v>
      </c>
      <c r="B8" s="2" t="s">
        <v>384</v>
      </c>
      <c r="C8" s="3" t="s">
        <v>385</v>
      </c>
      <c r="D8" s="4">
        <v>37559</v>
      </c>
      <c r="E8" s="4">
        <v>48518</v>
      </c>
      <c r="F8" s="4">
        <v>47787</v>
      </c>
      <c r="G8" s="5">
        <v>600</v>
      </c>
      <c r="H8" s="6" t="s">
        <v>20</v>
      </c>
      <c r="I8" s="2" t="s">
        <v>90</v>
      </c>
      <c r="J8" s="17" t="s">
        <v>16</v>
      </c>
      <c r="K8" s="18" t="s">
        <v>22</v>
      </c>
    </row>
    <row r="9" spans="1:11" s="18" customFormat="1" ht="13" x14ac:dyDescent="0.3">
      <c r="A9" s="1">
        <v>11217</v>
      </c>
      <c r="B9" s="2" t="s">
        <v>386</v>
      </c>
      <c r="C9" s="3" t="s">
        <v>387</v>
      </c>
      <c r="D9" s="4">
        <v>33926</v>
      </c>
      <c r="E9" s="4">
        <v>48518</v>
      </c>
      <c r="F9" s="4">
        <v>47787</v>
      </c>
      <c r="G9" s="5">
        <v>37</v>
      </c>
      <c r="H9" s="6" t="s">
        <v>62</v>
      </c>
      <c r="I9" s="2" t="s">
        <v>386</v>
      </c>
      <c r="J9" s="17" t="s">
        <v>16</v>
      </c>
      <c r="K9" s="18" t="s">
        <v>35</v>
      </c>
    </row>
    <row r="10" spans="1:11" s="18" customFormat="1" ht="13" x14ac:dyDescent="0.3">
      <c r="A10" s="1">
        <v>2031</v>
      </c>
      <c r="B10" s="2" t="s">
        <v>388</v>
      </c>
      <c r="C10" s="3" t="s">
        <v>389</v>
      </c>
      <c r="D10" s="4">
        <v>37607</v>
      </c>
      <c r="E10" s="4">
        <v>48548</v>
      </c>
      <c r="F10" s="4">
        <v>47817</v>
      </c>
      <c r="G10" s="5">
        <v>2000</v>
      </c>
      <c r="H10" s="6" t="s">
        <v>93</v>
      </c>
      <c r="I10" s="2" t="s">
        <v>390</v>
      </c>
      <c r="J10" s="17" t="s">
        <v>16</v>
      </c>
      <c r="K10" s="18" t="s">
        <v>17</v>
      </c>
    </row>
    <row r="11" spans="1:11" s="18" customFormat="1" ht="13" x14ac:dyDescent="0.3">
      <c r="A11" s="1">
        <v>4796</v>
      </c>
      <c r="B11" s="2" t="s">
        <v>391</v>
      </c>
      <c r="C11" s="3" t="s">
        <v>392</v>
      </c>
      <c r="D11" s="4">
        <v>30314</v>
      </c>
      <c r="E11" s="4">
        <v>48548</v>
      </c>
      <c r="F11" s="4">
        <v>47817</v>
      </c>
      <c r="G11" s="5">
        <v>32650</v>
      </c>
      <c r="H11" s="6" t="s">
        <v>20</v>
      </c>
      <c r="I11" s="2" t="s">
        <v>21</v>
      </c>
      <c r="J11" s="17" t="s">
        <v>16</v>
      </c>
      <c r="K11" s="18" t="s">
        <v>22</v>
      </c>
    </row>
    <row r="12" spans="1:11" s="18" customFormat="1" ht="13" x14ac:dyDescent="0.3">
      <c r="A12" s="1">
        <v>6120</v>
      </c>
      <c r="B12" s="2" t="s">
        <v>393</v>
      </c>
      <c r="C12" s="3" t="s">
        <v>394</v>
      </c>
      <c r="D12" s="4">
        <v>30314</v>
      </c>
      <c r="E12" s="4">
        <v>48548</v>
      </c>
      <c r="F12" s="4">
        <v>47817</v>
      </c>
      <c r="G12" s="5">
        <v>990</v>
      </c>
      <c r="H12" s="6" t="s">
        <v>14</v>
      </c>
      <c r="I12" s="2" t="s">
        <v>393</v>
      </c>
      <c r="J12" s="17" t="s">
        <v>16</v>
      </c>
      <c r="K12" s="18" t="s">
        <v>17</v>
      </c>
    </row>
    <row r="13" spans="1:11" s="18" customFormat="1" ht="13" x14ac:dyDescent="0.3">
      <c r="A13" s="1">
        <v>3131</v>
      </c>
      <c r="B13" s="2" t="s">
        <v>395</v>
      </c>
      <c r="C13" s="3" t="s">
        <v>396</v>
      </c>
      <c r="D13" s="4">
        <v>30336</v>
      </c>
      <c r="E13" s="4">
        <v>48579</v>
      </c>
      <c r="F13" s="4">
        <v>47848</v>
      </c>
      <c r="G13" s="5">
        <v>803</v>
      </c>
      <c r="H13" s="6" t="s">
        <v>192</v>
      </c>
      <c r="I13" s="2" t="s">
        <v>397</v>
      </c>
      <c r="J13" s="17" t="s">
        <v>16</v>
      </c>
      <c r="K13" s="18" t="s">
        <v>35</v>
      </c>
    </row>
    <row r="14" spans="1:11" s="18" customFormat="1" ht="13" x14ac:dyDescent="0.3">
      <c r="A14" s="1">
        <v>5313</v>
      </c>
      <c r="B14" s="2" t="s">
        <v>398</v>
      </c>
      <c r="C14" s="3" t="s">
        <v>65</v>
      </c>
      <c r="D14" s="4">
        <v>30336</v>
      </c>
      <c r="E14" s="4">
        <v>48579</v>
      </c>
      <c r="F14" s="4">
        <v>47848</v>
      </c>
      <c r="G14" s="5">
        <v>2900</v>
      </c>
      <c r="H14" s="6" t="s">
        <v>192</v>
      </c>
      <c r="I14" s="2" t="s">
        <v>399</v>
      </c>
      <c r="J14" s="17" t="s">
        <v>16</v>
      </c>
      <c r="K14" s="18" t="s">
        <v>35</v>
      </c>
    </row>
    <row r="15" spans="1:11" s="18" customFormat="1" ht="13" x14ac:dyDescent="0.3">
      <c r="A15" s="1">
        <v>6058</v>
      </c>
      <c r="B15" s="2" t="s">
        <v>400</v>
      </c>
      <c r="C15" s="3" t="s">
        <v>401</v>
      </c>
      <c r="D15" s="4">
        <v>37559</v>
      </c>
      <c r="E15" s="4">
        <v>48579</v>
      </c>
      <c r="F15" s="4">
        <v>47848</v>
      </c>
      <c r="G15" s="5">
        <v>1900</v>
      </c>
      <c r="H15" s="6" t="s">
        <v>20</v>
      </c>
      <c r="I15" s="2" t="s">
        <v>90</v>
      </c>
      <c r="J15" s="17" t="s">
        <v>16</v>
      </c>
      <c r="K15" s="18" t="s">
        <v>22</v>
      </c>
    </row>
    <row r="16" spans="1:11" s="18" customFormat="1" ht="13" x14ac:dyDescent="0.3">
      <c r="A16" s="1">
        <v>1981</v>
      </c>
      <c r="B16" s="2" t="s">
        <v>402</v>
      </c>
      <c r="C16" s="3" t="s">
        <v>403</v>
      </c>
      <c r="D16" s="4">
        <v>37678</v>
      </c>
      <c r="E16" s="4">
        <v>48610</v>
      </c>
      <c r="F16" s="4">
        <v>47879</v>
      </c>
      <c r="G16" s="5">
        <v>1000</v>
      </c>
      <c r="H16" s="6" t="s">
        <v>25</v>
      </c>
      <c r="I16" s="2" t="s">
        <v>404</v>
      </c>
      <c r="J16" s="17" t="s">
        <v>16</v>
      </c>
      <c r="K16" s="18" t="s">
        <v>22</v>
      </c>
    </row>
    <row r="17" spans="1:11" s="18" customFormat="1" ht="13" x14ac:dyDescent="0.3">
      <c r="A17" s="1">
        <v>2523</v>
      </c>
      <c r="B17" s="2" t="s">
        <v>405</v>
      </c>
      <c r="C17" s="3" t="s">
        <v>406</v>
      </c>
      <c r="D17" s="4">
        <v>35754</v>
      </c>
      <c r="E17" s="4">
        <v>48610</v>
      </c>
      <c r="F17" s="4">
        <v>47879</v>
      </c>
      <c r="G17" s="5">
        <v>1320</v>
      </c>
      <c r="H17" s="6" t="s">
        <v>25</v>
      </c>
      <c r="I17" s="2" t="s">
        <v>404</v>
      </c>
      <c r="J17" s="17" t="s">
        <v>16</v>
      </c>
      <c r="K17" s="18" t="s">
        <v>22</v>
      </c>
    </row>
    <row r="18" spans="1:11" s="18" customFormat="1" ht="13" x14ac:dyDescent="0.3">
      <c r="A18" s="1">
        <v>2689</v>
      </c>
      <c r="B18" s="2" t="s">
        <v>405</v>
      </c>
      <c r="C18" s="3" t="s">
        <v>406</v>
      </c>
      <c r="D18" s="4">
        <v>34465</v>
      </c>
      <c r="E18" s="4">
        <v>48610</v>
      </c>
      <c r="F18" s="4">
        <v>47879</v>
      </c>
      <c r="G18" s="5">
        <v>1810</v>
      </c>
      <c r="H18" s="6" t="s">
        <v>25</v>
      </c>
      <c r="I18" s="2" t="s">
        <v>404</v>
      </c>
      <c r="J18" s="17" t="s">
        <v>16</v>
      </c>
      <c r="K18" s="18" t="s">
        <v>22</v>
      </c>
    </row>
    <row r="19" spans="1:11" s="18" customFormat="1" ht="13" x14ac:dyDescent="0.3">
      <c r="A19" s="1">
        <v>3410</v>
      </c>
      <c r="B19" s="2" t="s">
        <v>407</v>
      </c>
      <c r="C19" s="3" t="s">
        <v>408</v>
      </c>
      <c r="D19" s="4">
        <v>37672</v>
      </c>
      <c r="E19" s="4">
        <v>48610</v>
      </c>
      <c r="F19" s="4">
        <v>47879</v>
      </c>
      <c r="G19" s="5">
        <v>45</v>
      </c>
      <c r="H19" s="6" t="s">
        <v>76</v>
      </c>
      <c r="I19" s="2" t="s">
        <v>409</v>
      </c>
      <c r="J19" s="17" t="s">
        <v>16</v>
      </c>
      <c r="K19" s="18" t="s">
        <v>17</v>
      </c>
    </row>
    <row r="20" spans="1:11" s="18" customFormat="1" ht="13" x14ac:dyDescent="0.3">
      <c r="A20" s="1">
        <v>2888</v>
      </c>
      <c r="B20" s="2" t="s">
        <v>410</v>
      </c>
      <c r="C20" s="3" t="s">
        <v>411</v>
      </c>
      <c r="D20" s="4">
        <v>30385</v>
      </c>
      <c r="E20" s="4">
        <v>48638</v>
      </c>
      <c r="F20" s="4">
        <v>47907</v>
      </c>
      <c r="G20" s="5">
        <v>3533</v>
      </c>
      <c r="H20" s="6" t="s">
        <v>14</v>
      </c>
      <c r="I20" s="2" t="s">
        <v>412</v>
      </c>
      <c r="J20" s="17" t="s">
        <v>16</v>
      </c>
      <c r="K20" s="18" t="s">
        <v>17</v>
      </c>
    </row>
    <row r="21" spans="1:11" s="18" customFormat="1" ht="13" x14ac:dyDescent="0.3">
      <c r="A21" s="1">
        <v>11219</v>
      </c>
      <c r="B21" s="2" t="s">
        <v>413</v>
      </c>
      <c r="C21" s="3" t="s">
        <v>414</v>
      </c>
      <c r="D21" s="4">
        <v>34030</v>
      </c>
      <c r="E21" s="4">
        <v>48638</v>
      </c>
      <c r="F21" s="4">
        <v>47907</v>
      </c>
      <c r="G21" s="5">
        <v>952</v>
      </c>
      <c r="H21" s="6" t="s">
        <v>324</v>
      </c>
      <c r="I21" s="2" t="s">
        <v>355</v>
      </c>
      <c r="J21" s="17" t="s">
        <v>16</v>
      </c>
      <c r="K21" s="18" t="s">
        <v>45</v>
      </c>
    </row>
    <row r="22" spans="1:11" s="18" customFormat="1" ht="13" x14ac:dyDescent="0.3">
      <c r="A22" s="1">
        <v>2782</v>
      </c>
      <c r="B22" s="2" t="s">
        <v>415</v>
      </c>
      <c r="C22" s="3" t="s">
        <v>416</v>
      </c>
      <c r="D22" s="4">
        <v>37722</v>
      </c>
      <c r="E22" s="4">
        <v>48669</v>
      </c>
      <c r="F22" s="4">
        <v>47938</v>
      </c>
      <c r="G22" s="5">
        <v>500</v>
      </c>
      <c r="H22" s="6" t="s">
        <v>93</v>
      </c>
      <c r="I22" s="2" t="s">
        <v>417</v>
      </c>
      <c r="J22" s="17" t="s">
        <v>16</v>
      </c>
      <c r="K22" s="18" t="s">
        <v>17</v>
      </c>
    </row>
    <row r="23" spans="1:11" s="18" customFormat="1" ht="13" x14ac:dyDescent="0.3">
      <c r="A23" s="1">
        <v>3189</v>
      </c>
      <c r="B23" s="2" t="s">
        <v>418</v>
      </c>
      <c r="C23" s="3" t="s">
        <v>419</v>
      </c>
      <c r="D23" s="4">
        <v>30435</v>
      </c>
      <c r="E23" s="4">
        <v>48669</v>
      </c>
      <c r="F23" s="4">
        <v>47938</v>
      </c>
      <c r="G23" s="5">
        <v>3544</v>
      </c>
      <c r="H23" s="6" t="s">
        <v>14</v>
      </c>
      <c r="I23" s="2" t="s">
        <v>420</v>
      </c>
      <c r="J23" s="17" t="s">
        <v>16</v>
      </c>
      <c r="K23" s="18" t="s">
        <v>17</v>
      </c>
    </row>
    <row r="24" spans="1:11" s="18" customFormat="1" ht="13" x14ac:dyDescent="0.3">
      <c r="A24" s="1">
        <v>3190</v>
      </c>
      <c r="B24" s="2" t="s">
        <v>421</v>
      </c>
      <c r="C24" s="3" t="s">
        <v>360</v>
      </c>
      <c r="D24" s="4">
        <v>30441</v>
      </c>
      <c r="E24" s="4">
        <v>48699</v>
      </c>
      <c r="F24" s="4">
        <v>47968</v>
      </c>
      <c r="G24" s="5">
        <v>6200</v>
      </c>
      <c r="H24" s="6" t="s">
        <v>14</v>
      </c>
      <c r="I24" s="2" t="s">
        <v>422</v>
      </c>
      <c r="J24" s="17" t="s">
        <v>16</v>
      </c>
      <c r="K24" s="18" t="s">
        <v>17</v>
      </c>
    </row>
    <row r="25" spans="1:11" s="18" customFormat="1" ht="13" x14ac:dyDescent="0.3">
      <c r="A25" s="1">
        <v>1932</v>
      </c>
      <c r="B25" s="2" t="s">
        <v>423</v>
      </c>
      <c r="C25" s="3" t="s">
        <v>13</v>
      </c>
      <c r="D25" s="4">
        <v>37797</v>
      </c>
      <c r="E25" s="4">
        <v>48730</v>
      </c>
      <c r="F25" s="4">
        <v>47999</v>
      </c>
      <c r="G25" s="5">
        <v>500</v>
      </c>
      <c r="H25" s="6" t="s">
        <v>14</v>
      </c>
      <c r="I25" s="2" t="s">
        <v>424</v>
      </c>
      <c r="J25" s="17" t="s">
        <v>16</v>
      </c>
      <c r="K25" s="18" t="s">
        <v>17</v>
      </c>
    </row>
    <row r="26" spans="1:11" s="18" customFormat="1" ht="13" x14ac:dyDescent="0.3">
      <c r="A26" s="1">
        <v>1933</v>
      </c>
      <c r="B26" s="2" t="s">
        <v>425</v>
      </c>
      <c r="C26" s="3" t="s">
        <v>13</v>
      </c>
      <c r="D26" s="4">
        <v>37810</v>
      </c>
      <c r="E26" s="4">
        <v>48760</v>
      </c>
      <c r="F26" s="4">
        <v>48029</v>
      </c>
      <c r="G26" s="5">
        <v>6300</v>
      </c>
      <c r="H26" s="6" t="s">
        <v>14</v>
      </c>
      <c r="I26" s="2" t="s">
        <v>426</v>
      </c>
      <c r="J26" s="17" t="s">
        <v>16</v>
      </c>
      <c r="K26" s="18" t="s">
        <v>17</v>
      </c>
    </row>
    <row r="27" spans="1:11" s="18" customFormat="1" ht="13" x14ac:dyDescent="0.3">
      <c r="A27" s="1">
        <v>1934</v>
      </c>
      <c r="B27" s="2" t="s">
        <v>427</v>
      </c>
      <c r="C27" s="3" t="s">
        <v>13</v>
      </c>
      <c r="D27" s="4">
        <v>37824</v>
      </c>
      <c r="E27" s="4">
        <v>48760</v>
      </c>
      <c r="F27" s="4">
        <v>48029</v>
      </c>
      <c r="G27" s="5">
        <v>3000</v>
      </c>
      <c r="H27" s="6" t="s">
        <v>14</v>
      </c>
      <c r="I27" s="2" t="s">
        <v>428</v>
      </c>
      <c r="J27" s="17" t="s">
        <v>16</v>
      </c>
      <c r="K27" s="18" t="s">
        <v>17</v>
      </c>
    </row>
    <row r="28" spans="1:11" s="18" customFormat="1" ht="13" x14ac:dyDescent="0.3">
      <c r="A28" s="1">
        <v>3044</v>
      </c>
      <c r="B28" s="2" t="s">
        <v>429</v>
      </c>
      <c r="C28" s="3" t="s">
        <v>430</v>
      </c>
      <c r="D28" s="4">
        <v>30517</v>
      </c>
      <c r="E28" s="4">
        <v>48760</v>
      </c>
      <c r="F28" s="4">
        <v>48029</v>
      </c>
      <c r="G28" s="5">
        <v>32400</v>
      </c>
      <c r="H28" s="6" t="s">
        <v>431</v>
      </c>
      <c r="I28" s="2" t="s">
        <v>432</v>
      </c>
      <c r="J28" s="17" t="s">
        <v>16</v>
      </c>
      <c r="K28" s="18" t="s">
        <v>45</v>
      </c>
    </row>
    <row r="29" spans="1:11" s="18" customFormat="1" ht="13" x14ac:dyDescent="0.3">
      <c r="A29" s="1">
        <v>4306</v>
      </c>
      <c r="B29" s="2" t="s">
        <v>433</v>
      </c>
      <c r="C29" s="3" t="s">
        <v>434</v>
      </c>
      <c r="D29" s="4">
        <v>30508</v>
      </c>
      <c r="E29" s="4">
        <v>48760</v>
      </c>
      <c r="F29" s="4">
        <v>48029</v>
      </c>
      <c r="G29" s="5">
        <v>4400</v>
      </c>
      <c r="H29" s="6" t="s">
        <v>156</v>
      </c>
      <c r="I29" s="2" t="s">
        <v>173</v>
      </c>
      <c r="J29" s="17" t="s">
        <v>16</v>
      </c>
      <c r="K29" s="18" t="s">
        <v>158</v>
      </c>
    </row>
    <row r="30" spans="1:11" s="18" customFormat="1" ht="13" x14ac:dyDescent="0.3">
      <c r="A30" s="1">
        <v>1333</v>
      </c>
      <c r="B30" s="2" t="s">
        <v>435</v>
      </c>
      <c r="C30" s="3" t="s">
        <v>436</v>
      </c>
      <c r="D30" s="4">
        <v>34333</v>
      </c>
      <c r="E30" s="4">
        <v>48791</v>
      </c>
      <c r="F30" s="4">
        <v>48060</v>
      </c>
      <c r="G30" s="5">
        <v>6750</v>
      </c>
      <c r="H30" s="6" t="s">
        <v>14</v>
      </c>
      <c r="I30" s="2" t="s">
        <v>437</v>
      </c>
      <c r="J30" s="17" t="s">
        <v>16</v>
      </c>
      <c r="K30" s="18" t="s">
        <v>17</v>
      </c>
    </row>
    <row r="31" spans="1:11" s="18" customFormat="1" ht="13" x14ac:dyDescent="0.3">
      <c r="A31" s="1">
        <v>3033</v>
      </c>
      <c r="B31" s="2" t="s">
        <v>438</v>
      </c>
      <c r="C31" s="3" t="s">
        <v>430</v>
      </c>
      <c r="D31" s="4">
        <v>30538</v>
      </c>
      <c r="E31" s="4">
        <v>48791</v>
      </c>
      <c r="F31" s="4">
        <v>48060</v>
      </c>
      <c r="G31" s="5">
        <v>102600</v>
      </c>
      <c r="H31" s="6" t="s">
        <v>431</v>
      </c>
      <c r="I31" s="2" t="s">
        <v>432</v>
      </c>
      <c r="J31" s="17" t="s">
        <v>16</v>
      </c>
      <c r="K31" s="18" t="s">
        <v>45</v>
      </c>
    </row>
    <row r="32" spans="1:11" s="18" customFormat="1" ht="13" x14ac:dyDescent="0.3">
      <c r="A32" s="1">
        <v>3038</v>
      </c>
      <c r="B32" s="2" t="s">
        <v>439</v>
      </c>
      <c r="C32" s="3" t="s">
        <v>440</v>
      </c>
      <c r="D32" s="4">
        <v>30550</v>
      </c>
      <c r="E32" s="4">
        <v>48791</v>
      </c>
      <c r="F32" s="4">
        <v>48060</v>
      </c>
      <c r="G32" s="5">
        <v>1400</v>
      </c>
      <c r="H32" s="6" t="s">
        <v>14</v>
      </c>
      <c r="I32" s="2" t="s">
        <v>435</v>
      </c>
      <c r="J32" s="17" t="s">
        <v>16</v>
      </c>
      <c r="K32" s="18" t="s">
        <v>17</v>
      </c>
    </row>
    <row r="33" spans="1:11" s="18" customFormat="1" ht="13" x14ac:dyDescent="0.3">
      <c r="A33" s="1">
        <v>3449</v>
      </c>
      <c r="B33" s="2" t="s">
        <v>441</v>
      </c>
      <c r="C33" s="3" t="s">
        <v>442</v>
      </c>
      <c r="D33" s="4">
        <v>30545</v>
      </c>
      <c r="E33" s="4">
        <v>48791</v>
      </c>
      <c r="F33" s="4">
        <v>48060</v>
      </c>
      <c r="G33" s="5">
        <v>39000</v>
      </c>
      <c r="H33" s="6" t="s">
        <v>431</v>
      </c>
      <c r="I33" s="2" t="s">
        <v>432</v>
      </c>
      <c r="J33" s="17" t="s">
        <v>16</v>
      </c>
      <c r="K33" s="18" t="s">
        <v>45</v>
      </c>
    </row>
    <row r="34" spans="1:11" s="18" customFormat="1" ht="13" x14ac:dyDescent="0.3">
      <c r="A34" s="1">
        <v>6418</v>
      </c>
      <c r="B34" s="2" t="s">
        <v>443</v>
      </c>
      <c r="C34" s="3" t="s">
        <v>444</v>
      </c>
      <c r="D34" s="4">
        <v>37623</v>
      </c>
      <c r="E34" s="4">
        <v>48791</v>
      </c>
      <c r="F34" s="4">
        <v>48060</v>
      </c>
      <c r="G34" s="5">
        <v>8</v>
      </c>
      <c r="H34" s="6" t="s">
        <v>76</v>
      </c>
      <c r="I34" s="2" t="s">
        <v>445</v>
      </c>
      <c r="J34" s="17" t="s">
        <v>16</v>
      </c>
      <c r="K34" s="18" t="s">
        <v>17</v>
      </c>
    </row>
    <row r="35" spans="1:11" s="18" customFormat="1" ht="13" x14ac:dyDescent="0.3">
      <c r="A35" s="1">
        <v>2019</v>
      </c>
      <c r="B35" s="2" t="s">
        <v>446</v>
      </c>
      <c r="C35" s="3" t="s">
        <v>447</v>
      </c>
      <c r="D35" s="4">
        <v>37867</v>
      </c>
      <c r="E35" s="4">
        <v>48822</v>
      </c>
      <c r="F35" s="4">
        <v>48091</v>
      </c>
      <c r="G35" s="5">
        <v>4500</v>
      </c>
      <c r="H35" s="6" t="s">
        <v>14</v>
      </c>
      <c r="I35" s="2" t="s">
        <v>448</v>
      </c>
      <c r="J35" s="17" t="s">
        <v>16</v>
      </c>
      <c r="K35" s="18" t="s">
        <v>17</v>
      </c>
    </row>
    <row r="36" spans="1:11" s="18" customFormat="1" ht="13" x14ac:dyDescent="0.3">
      <c r="A36" s="1">
        <v>2699</v>
      </c>
      <c r="B36" s="2" t="s">
        <v>449</v>
      </c>
      <c r="C36" s="3" t="s">
        <v>447</v>
      </c>
      <c r="D36" s="4">
        <v>37867</v>
      </c>
      <c r="E36" s="4">
        <v>48822</v>
      </c>
      <c r="F36" s="4">
        <v>48091</v>
      </c>
      <c r="G36" s="5">
        <v>1400</v>
      </c>
      <c r="H36" s="6" t="s">
        <v>14</v>
      </c>
      <c r="I36" s="2" t="s">
        <v>450</v>
      </c>
      <c r="J36" s="17" t="s">
        <v>16</v>
      </c>
      <c r="K36" s="18" t="s">
        <v>17</v>
      </c>
    </row>
    <row r="37" spans="1:11" s="18" customFormat="1" ht="13" x14ac:dyDescent="0.3">
      <c r="A37" s="1">
        <v>2975</v>
      </c>
      <c r="B37" s="2" t="s">
        <v>451</v>
      </c>
      <c r="C37" s="3" t="s">
        <v>452</v>
      </c>
      <c r="D37" s="4">
        <v>30567</v>
      </c>
      <c r="E37" s="4">
        <v>48822</v>
      </c>
      <c r="F37" s="4">
        <v>48091</v>
      </c>
      <c r="G37" s="5">
        <v>16200</v>
      </c>
      <c r="H37" s="6" t="s">
        <v>14</v>
      </c>
      <c r="I37" s="2" t="s">
        <v>453</v>
      </c>
      <c r="J37" s="17" t="s">
        <v>16</v>
      </c>
      <c r="K37" s="18" t="s">
        <v>17</v>
      </c>
    </row>
    <row r="38" spans="1:11" s="18" customFormat="1" ht="13" x14ac:dyDescent="0.3">
      <c r="A38" s="1">
        <v>3603</v>
      </c>
      <c r="B38" s="2" t="s">
        <v>454</v>
      </c>
      <c r="C38" s="3" t="s">
        <v>455</v>
      </c>
      <c r="D38" s="4">
        <v>30567</v>
      </c>
      <c r="E38" s="4">
        <v>48822</v>
      </c>
      <c r="F38" s="4">
        <v>48091</v>
      </c>
      <c r="G38" s="5">
        <v>5052</v>
      </c>
      <c r="H38" s="6" t="s">
        <v>76</v>
      </c>
      <c r="I38" s="2" t="s">
        <v>456</v>
      </c>
      <c r="J38" s="17" t="s">
        <v>16</v>
      </c>
      <c r="K38" s="18" t="s">
        <v>17</v>
      </c>
    </row>
    <row r="39" spans="1:11" s="18" customFormat="1" ht="13" x14ac:dyDescent="0.3">
      <c r="A39" s="1">
        <v>4129</v>
      </c>
      <c r="B39" s="2" t="s">
        <v>457</v>
      </c>
      <c r="C39" s="3" t="s">
        <v>458</v>
      </c>
      <c r="D39" s="4">
        <v>30579</v>
      </c>
      <c r="E39" s="4">
        <v>48822</v>
      </c>
      <c r="F39" s="4">
        <v>48091</v>
      </c>
      <c r="G39" s="5">
        <v>14000</v>
      </c>
      <c r="H39" s="6" t="s">
        <v>14</v>
      </c>
      <c r="I39" s="2" t="s">
        <v>15</v>
      </c>
      <c r="J39" s="17" t="s">
        <v>16</v>
      </c>
      <c r="K39" s="18" t="s">
        <v>17</v>
      </c>
    </row>
    <row r="40" spans="1:11" s="18" customFormat="1" ht="13" x14ac:dyDescent="0.3">
      <c r="A40" s="1">
        <v>5765</v>
      </c>
      <c r="B40" s="2" t="s">
        <v>344</v>
      </c>
      <c r="C40" s="3" t="s">
        <v>345</v>
      </c>
      <c r="D40" s="4">
        <v>30567</v>
      </c>
      <c r="E40" s="4">
        <v>48822</v>
      </c>
      <c r="F40" s="4">
        <v>48091</v>
      </c>
      <c r="G40" s="5">
        <v>440</v>
      </c>
      <c r="H40" s="6" t="s">
        <v>14</v>
      </c>
      <c r="I40" s="2" t="s">
        <v>459</v>
      </c>
      <c r="J40" s="17" t="s">
        <v>16</v>
      </c>
      <c r="K40" s="18" t="s">
        <v>17</v>
      </c>
    </row>
    <row r="41" spans="1:11" s="18" customFormat="1" ht="13" x14ac:dyDescent="0.3">
      <c r="A41" s="1">
        <v>11563</v>
      </c>
      <c r="B41" s="2" t="s">
        <v>460</v>
      </c>
      <c r="C41" s="3" t="s">
        <v>461</v>
      </c>
      <c r="D41" s="4">
        <v>37867</v>
      </c>
      <c r="E41" s="4">
        <v>48822</v>
      </c>
      <c r="F41" s="4">
        <v>48091</v>
      </c>
      <c r="G41" s="5"/>
      <c r="H41" s="6" t="s">
        <v>14</v>
      </c>
      <c r="I41" s="2" t="s">
        <v>462</v>
      </c>
      <c r="J41" s="17" t="s">
        <v>463</v>
      </c>
      <c r="K41" s="18" t="s">
        <v>17</v>
      </c>
    </row>
    <row r="42" spans="1:11" s="18" customFormat="1" ht="13" x14ac:dyDescent="0.3">
      <c r="A42" s="1">
        <v>401</v>
      </c>
      <c r="B42" s="2" t="s">
        <v>464</v>
      </c>
      <c r="C42" s="3" t="s">
        <v>246</v>
      </c>
      <c r="D42" s="4">
        <v>37728</v>
      </c>
      <c r="E42" s="4">
        <v>48839</v>
      </c>
      <c r="F42" s="4">
        <v>48108</v>
      </c>
      <c r="G42" s="5">
        <v>1680</v>
      </c>
      <c r="H42" s="6" t="s">
        <v>83</v>
      </c>
      <c r="I42" s="2" t="s">
        <v>248</v>
      </c>
      <c r="J42" s="17" t="s">
        <v>16</v>
      </c>
      <c r="K42" s="18" t="s">
        <v>22</v>
      </c>
    </row>
    <row r="43" spans="1:11" s="18" customFormat="1" ht="13" x14ac:dyDescent="0.3">
      <c r="A43" s="1">
        <v>1982</v>
      </c>
      <c r="B43" s="2" t="s">
        <v>465</v>
      </c>
      <c r="C43" s="3" t="s">
        <v>466</v>
      </c>
      <c r="D43" s="4">
        <v>37621</v>
      </c>
      <c r="E43" s="4">
        <v>48852</v>
      </c>
      <c r="F43" s="4">
        <v>48121</v>
      </c>
      <c r="G43" s="5">
        <v>33750</v>
      </c>
      <c r="H43" s="6" t="s">
        <v>25</v>
      </c>
      <c r="I43" s="2" t="s">
        <v>467</v>
      </c>
      <c r="J43" s="17" t="s">
        <v>16</v>
      </c>
      <c r="K43" s="18" t="s">
        <v>158</v>
      </c>
    </row>
    <row r="44" spans="1:11" s="18" customFormat="1" ht="13" x14ac:dyDescent="0.3">
      <c r="A44" s="1">
        <v>2491</v>
      </c>
      <c r="B44" s="2" t="s">
        <v>468</v>
      </c>
      <c r="C44" s="3" t="s">
        <v>469</v>
      </c>
      <c r="D44" s="4">
        <v>30887</v>
      </c>
      <c r="E44" s="4">
        <v>48852</v>
      </c>
      <c r="F44" s="4">
        <v>48121</v>
      </c>
      <c r="G44" s="5">
        <v>49200</v>
      </c>
      <c r="H44" s="6" t="s">
        <v>25</v>
      </c>
      <c r="I44" s="2" t="s">
        <v>467</v>
      </c>
      <c r="J44" s="17" t="s">
        <v>16</v>
      </c>
      <c r="K44" s="18" t="s">
        <v>158</v>
      </c>
    </row>
    <row r="45" spans="1:11" s="18" customFormat="1" ht="13" x14ac:dyDescent="0.3">
      <c r="A45" s="1">
        <v>2567</v>
      </c>
      <c r="B45" s="2" t="s">
        <v>470</v>
      </c>
      <c r="C45" s="3" t="s">
        <v>469</v>
      </c>
      <c r="D45" s="4">
        <v>37621</v>
      </c>
      <c r="E45" s="4">
        <v>48852</v>
      </c>
      <c r="F45" s="4">
        <v>48121</v>
      </c>
      <c r="G45" s="5">
        <v>40380</v>
      </c>
      <c r="H45" s="6" t="s">
        <v>25</v>
      </c>
      <c r="I45" s="2" t="s">
        <v>467</v>
      </c>
      <c r="J45" s="17" t="s">
        <v>16</v>
      </c>
      <c r="K45" s="18" t="s">
        <v>158</v>
      </c>
    </row>
    <row r="46" spans="1:11" s="18" customFormat="1" ht="13" x14ac:dyDescent="0.3">
      <c r="A46" s="1">
        <v>2670</v>
      </c>
      <c r="B46" s="2" t="s">
        <v>471</v>
      </c>
      <c r="C46" s="3" t="s">
        <v>469</v>
      </c>
      <c r="D46" s="4">
        <v>37621</v>
      </c>
      <c r="E46" s="4">
        <v>48852</v>
      </c>
      <c r="F46" s="4">
        <v>48121</v>
      </c>
      <c r="G46" s="5">
        <v>11600</v>
      </c>
      <c r="H46" s="6" t="s">
        <v>25</v>
      </c>
      <c r="I46" s="2" t="s">
        <v>467</v>
      </c>
      <c r="J46" s="17" t="s">
        <v>16</v>
      </c>
      <c r="K46" s="18" t="s">
        <v>158</v>
      </c>
    </row>
    <row r="47" spans="1:11" s="18" customFormat="1" ht="13" x14ac:dyDescent="0.3">
      <c r="A47" s="1">
        <v>3043</v>
      </c>
      <c r="B47" s="2" t="s">
        <v>472</v>
      </c>
      <c r="C47" s="3" t="s">
        <v>430</v>
      </c>
      <c r="D47" s="4">
        <v>30607</v>
      </c>
      <c r="E47" s="4">
        <v>48852</v>
      </c>
      <c r="F47" s="4">
        <v>48121</v>
      </c>
      <c r="G47" s="5">
        <v>33200</v>
      </c>
      <c r="H47" s="6" t="s">
        <v>431</v>
      </c>
      <c r="I47" s="2" t="s">
        <v>432</v>
      </c>
      <c r="J47" s="17" t="s">
        <v>16</v>
      </c>
      <c r="K47" s="18" t="s">
        <v>45</v>
      </c>
    </row>
    <row r="48" spans="1:11" s="18" customFormat="1" ht="13" x14ac:dyDescent="0.3">
      <c r="A48" s="1">
        <v>3174</v>
      </c>
      <c r="B48" s="2" t="s">
        <v>473</v>
      </c>
      <c r="C48" s="3" t="s">
        <v>474</v>
      </c>
      <c r="D48" s="4">
        <v>30594</v>
      </c>
      <c r="E48" s="4">
        <v>48852</v>
      </c>
      <c r="F48" s="4">
        <v>48121</v>
      </c>
      <c r="G48" s="5">
        <v>5844</v>
      </c>
      <c r="H48" s="6" t="s">
        <v>76</v>
      </c>
      <c r="I48" s="2" t="s">
        <v>475</v>
      </c>
      <c r="J48" s="17" t="s">
        <v>16</v>
      </c>
      <c r="K48" s="18" t="s">
        <v>17</v>
      </c>
    </row>
    <row r="49" spans="1:11" s="18" customFormat="1" ht="13" x14ac:dyDescent="0.3">
      <c r="A49" s="1">
        <v>5334</v>
      </c>
      <c r="B49" s="2" t="s">
        <v>476</v>
      </c>
      <c r="C49" s="3" t="s">
        <v>477</v>
      </c>
      <c r="D49" s="4">
        <v>37903</v>
      </c>
      <c r="E49" s="4">
        <v>48852</v>
      </c>
      <c r="F49" s="4">
        <v>48121</v>
      </c>
      <c r="G49" s="5">
        <v>1920</v>
      </c>
      <c r="H49" s="6" t="s">
        <v>83</v>
      </c>
      <c r="I49" s="2" t="s">
        <v>84</v>
      </c>
      <c r="J49" s="17" t="s">
        <v>16</v>
      </c>
      <c r="K49" s="18" t="s">
        <v>22</v>
      </c>
    </row>
    <row r="50" spans="1:11" x14ac:dyDescent="0.35">
      <c r="A50" s="11" t="s">
        <v>105</v>
      </c>
      <c r="B50" s="12">
        <f>SUBTOTAL(103,Table3214[Project Number])</f>
        <v>47</v>
      </c>
      <c r="C50" s="13"/>
      <c r="D50" s="11"/>
      <c r="E50" s="11"/>
      <c r="F50" s="11"/>
      <c r="G50" s="11"/>
      <c r="H50" s="11"/>
      <c r="I50" s="12"/>
      <c r="J50" s="14"/>
      <c r="K50" s="10"/>
    </row>
    <row r="53" spans="1:11" x14ac:dyDescent="0.35">
      <c r="A53" s="22" t="s">
        <v>153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x14ac:dyDescent="0.35">
      <c r="A54" s="7" t="s">
        <v>1</v>
      </c>
      <c r="B54" s="8" t="s">
        <v>2</v>
      </c>
      <c r="C54" s="9" t="s">
        <v>3</v>
      </c>
      <c r="D54" s="8" t="s">
        <v>4</v>
      </c>
      <c r="E54" s="8" t="s">
        <v>5</v>
      </c>
      <c r="F54" s="15" t="s">
        <v>152</v>
      </c>
      <c r="G54" s="9" t="s">
        <v>7</v>
      </c>
      <c r="H54" s="9" t="s">
        <v>8</v>
      </c>
      <c r="I54" s="9" t="s">
        <v>9</v>
      </c>
      <c r="J54" s="9" t="s">
        <v>10</v>
      </c>
      <c r="K54" s="9" t="s">
        <v>11</v>
      </c>
    </row>
    <row r="55" spans="1:11" s="18" customFormat="1" ht="13" x14ac:dyDescent="0.3">
      <c r="A55" s="1">
        <v>4660</v>
      </c>
      <c r="B55" s="2" t="s">
        <v>710</v>
      </c>
      <c r="C55" s="3" t="s">
        <v>711</v>
      </c>
      <c r="D55" s="4">
        <v>31359</v>
      </c>
      <c r="E55" s="4">
        <v>49613</v>
      </c>
      <c r="F55" s="4">
        <v>47787</v>
      </c>
      <c r="G55" s="5">
        <v>3500</v>
      </c>
      <c r="H55" s="6" t="s">
        <v>431</v>
      </c>
      <c r="I55" s="2" t="s">
        <v>712</v>
      </c>
      <c r="J55" s="17" t="s">
        <v>16</v>
      </c>
      <c r="K55" s="18" t="s">
        <v>45</v>
      </c>
    </row>
    <row r="56" spans="1:11" s="18" customFormat="1" ht="13" x14ac:dyDescent="0.3">
      <c r="A56" s="1">
        <v>8498</v>
      </c>
      <c r="B56" s="2" t="s">
        <v>714</v>
      </c>
      <c r="C56" s="3" t="s">
        <v>715</v>
      </c>
      <c r="D56" s="4">
        <v>31372</v>
      </c>
      <c r="E56" s="4">
        <v>49613</v>
      </c>
      <c r="F56" s="4">
        <v>47787</v>
      </c>
      <c r="G56" s="5">
        <v>860</v>
      </c>
      <c r="H56" s="6" t="s">
        <v>48</v>
      </c>
      <c r="I56" s="2" t="s">
        <v>716</v>
      </c>
      <c r="J56" s="17" t="s">
        <v>16</v>
      </c>
      <c r="K56" s="18" t="s">
        <v>50</v>
      </c>
    </row>
    <row r="57" spans="1:11" s="18" customFormat="1" ht="13" x14ac:dyDescent="0.3">
      <c r="A57" s="1">
        <v>7387</v>
      </c>
      <c r="B57" s="2" t="s">
        <v>713</v>
      </c>
      <c r="C57" s="3" t="s">
        <v>19</v>
      </c>
      <c r="D57" s="4">
        <v>38652</v>
      </c>
      <c r="E57" s="4">
        <v>49613</v>
      </c>
      <c r="F57" s="4">
        <v>47787</v>
      </c>
      <c r="G57" s="5">
        <v>2700</v>
      </c>
      <c r="H57" s="6" t="s">
        <v>20</v>
      </c>
      <c r="I57" s="2" t="s">
        <v>483</v>
      </c>
      <c r="J57" s="17" t="s">
        <v>16</v>
      </c>
      <c r="K57" s="18" t="s">
        <v>45</v>
      </c>
    </row>
    <row r="58" spans="1:11" s="18" customFormat="1" ht="13" x14ac:dyDescent="0.3">
      <c r="A58" s="1">
        <v>7804</v>
      </c>
      <c r="B58" s="2" t="s">
        <v>728</v>
      </c>
      <c r="C58" s="3" t="s">
        <v>729</v>
      </c>
      <c r="D58" s="4">
        <v>31394</v>
      </c>
      <c r="E58" s="4">
        <v>49643</v>
      </c>
      <c r="F58" s="4">
        <v>47817</v>
      </c>
      <c r="G58" s="5">
        <v>400</v>
      </c>
      <c r="H58" s="6" t="s">
        <v>698</v>
      </c>
      <c r="I58" s="2" t="s">
        <v>728</v>
      </c>
      <c r="J58" s="17" t="s">
        <v>16</v>
      </c>
      <c r="K58" s="18" t="s">
        <v>50</v>
      </c>
    </row>
    <row r="59" spans="1:11" s="18" customFormat="1" ht="13" x14ac:dyDescent="0.3">
      <c r="A59" s="1">
        <v>6552</v>
      </c>
      <c r="B59" s="2" t="s">
        <v>725</v>
      </c>
      <c r="C59" s="3" t="s">
        <v>726</v>
      </c>
      <c r="D59" s="4">
        <v>31401</v>
      </c>
      <c r="E59" s="4">
        <v>49643</v>
      </c>
      <c r="F59" s="4">
        <v>47817</v>
      </c>
      <c r="G59" s="5">
        <v>1230</v>
      </c>
      <c r="H59" s="6" t="s">
        <v>210</v>
      </c>
      <c r="I59" s="2" t="s">
        <v>727</v>
      </c>
      <c r="J59" s="17" t="s">
        <v>16</v>
      </c>
      <c r="K59" s="18" t="s">
        <v>50</v>
      </c>
    </row>
    <row r="60" spans="1:11" s="18" customFormat="1" ht="13" x14ac:dyDescent="0.3">
      <c r="A60" s="1">
        <v>7828</v>
      </c>
      <c r="B60" s="2" t="s">
        <v>730</v>
      </c>
      <c r="C60" s="3" t="s">
        <v>731</v>
      </c>
      <c r="D60" s="4">
        <v>31407</v>
      </c>
      <c r="E60" s="4">
        <v>49643</v>
      </c>
      <c r="F60" s="4">
        <v>47817</v>
      </c>
      <c r="G60" s="5">
        <v>4000</v>
      </c>
      <c r="H60" s="6" t="s">
        <v>732</v>
      </c>
      <c r="I60" s="2" t="s">
        <v>733</v>
      </c>
      <c r="J60" s="17" t="s">
        <v>16</v>
      </c>
      <c r="K60" s="18" t="s">
        <v>17</v>
      </c>
    </row>
    <row r="61" spans="1:11" s="18" customFormat="1" ht="13" x14ac:dyDescent="0.3">
      <c r="A61" s="1">
        <v>8221</v>
      </c>
      <c r="B61" s="2" t="s">
        <v>734</v>
      </c>
      <c r="C61" s="3" t="s">
        <v>735</v>
      </c>
      <c r="D61" s="4">
        <v>31412</v>
      </c>
      <c r="E61" s="4">
        <v>49643</v>
      </c>
      <c r="F61" s="4">
        <v>47817</v>
      </c>
      <c r="G61" s="5">
        <v>119700</v>
      </c>
      <c r="H61" s="6" t="s">
        <v>108</v>
      </c>
      <c r="I61" s="2" t="s">
        <v>736</v>
      </c>
      <c r="J61" s="17" t="s">
        <v>16</v>
      </c>
      <c r="K61" s="18" t="s">
        <v>50</v>
      </c>
    </row>
    <row r="62" spans="1:11" s="18" customFormat="1" ht="13" x14ac:dyDescent="0.3">
      <c r="A62" s="1">
        <v>8660</v>
      </c>
      <c r="B62" s="2" t="s">
        <v>737</v>
      </c>
      <c r="C62" s="3" t="s">
        <v>738</v>
      </c>
      <c r="D62" s="4">
        <v>31412</v>
      </c>
      <c r="E62" s="4">
        <v>49643</v>
      </c>
      <c r="F62" s="4">
        <v>47817</v>
      </c>
      <c r="G62" s="5">
        <v>450</v>
      </c>
      <c r="H62" s="6" t="s">
        <v>698</v>
      </c>
      <c r="I62" s="2" t="s">
        <v>739</v>
      </c>
      <c r="J62" s="17" t="s">
        <v>16</v>
      </c>
      <c r="K62" s="18" t="s">
        <v>50</v>
      </c>
    </row>
    <row r="63" spans="1:11" s="18" customFormat="1" ht="13" x14ac:dyDescent="0.3">
      <c r="A63" s="1">
        <v>1267</v>
      </c>
      <c r="B63" s="2" t="s">
        <v>717</v>
      </c>
      <c r="C63" s="3" t="s">
        <v>718</v>
      </c>
      <c r="D63" s="4">
        <v>35051</v>
      </c>
      <c r="E63" s="4">
        <v>49643</v>
      </c>
      <c r="F63" s="4">
        <v>47817</v>
      </c>
      <c r="G63" s="5">
        <v>15000</v>
      </c>
      <c r="H63" s="6" t="s">
        <v>97</v>
      </c>
      <c r="I63" s="2" t="s">
        <v>330</v>
      </c>
      <c r="J63" s="17" t="s">
        <v>16</v>
      </c>
      <c r="K63" s="18" t="s">
        <v>45</v>
      </c>
    </row>
    <row r="64" spans="1:11" s="18" customFormat="1" ht="13" x14ac:dyDescent="0.3">
      <c r="A64" s="1">
        <v>2233</v>
      </c>
      <c r="B64" s="2" t="s">
        <v>719</v>
      </c>
      <c r="C64" s="3" t="s">
        <v>720</v>
      </c>
      <c r="D64" s="4">
        <v>38694</v>
      </c>
      <c r="E64" s="4">
        <v>49643</v>
      </c>
      <c r="F64" s="4">
        <v>47817</v>
      </c>
      <c r="G64" s="5">
        <v>16030</v>
      </c>
      <c r="H64" s="6" t="s">
        <v>210</v>
      </c>
      <c r="I64" s="2" t="s">
        <v>721</v>
      </c>
      <c r="J64" s="17" t="s">
        <v>16</v>
      </c>
      <c r="K64" s="18" t="s">
        <v>50</v>
      </c>
    </row>
    <row r="65" spans="1:11" s="18" customFormat="1" ht="13" x14ac:dyDescent="0.3">
      <c r="A65" s="1">
        <v>6514</v>
      </c>
      <c r="B65" s="2" t="s">
        <v>722</v>
      </c>
      <c r="C65" s="3" t="s">
        <v>723</v>
      </c>
      <c r="D65" s="4">
        <v>38708</v>
      </c>
      <c r="E65" s="4">
        <v>49643</v>
      </c>
      <c r="F65" s="4">
        <v>47817</v>
      </c>
      <c r="G65" s="5">
        <v>319</v>
      </c>
      <c r="H65" s="6" t="s">
        <v>83</v>
      </c>
      <c r="I65" s="2" t="s">
        <v>724</v>
      </c>
      <c r="J65" s="17" t="s">
        <v>16</v>
      </c>
      <c r="K65" s="18" t="s">
        <v>22</v>
      </c>
    </row>
    <row r="66" spans="1:11" s="18" customFormat="1" ht="13" x14ac:dyDescent="0.3">
      <c r="A66" s="1">
        <v>7986</v>
      </c>
      <c r="B66" s="2" t="s">
        <v>581</v>
      </c>
      <c r="C66" s="3" t="s">
        <v>740</v>
      </c>
      <c r="D66" s="4">
        <v>31429</v>
      </c>
      <c r="E66" s="4">
        <v>49674</v>
      </c>
      <c r="F66" s="4">
        <v>47848</v>
      </c>
      <c r="G66" s="5">
        <v>1497</v>
      </c>
      <c r="H66" s="6" t="s">
        <v>48</v>
      </c>
      <c r="I66" s="2" t="s">
        <v>741</v>
      </c>
      <c r="J66" s="17" t="s">
        <v>16</v>
      </c>
      <c r="K66" s="18" t="s">
        <v>50</v>
      </c>
    </row>
    <row r="67" spans="1:11" s="18" customFormat="1" ht="13" x14ac:dyDescent="0.3">
      <c r="A67" s="1">
        <v>4204</v>
      </c>
      <c r="B67" s="2" t="s">
        <v>752</v>
      </c>
      <c r="C67" s="3" t="s">
        <v>753</v>
      </c>
      <c r="D67" s="4">
        <v>31471</v>
      </c>
      <c r="E67" s="4">
        <v>49705</v>
      </c>
      <c r="F67" s="4">
        <v>47879</v>
      </c>
      <c r="G67" s="5">
        <v>3900</v>
      </c>
      <c r="H67" s="6" t="s">
        <v>431</v>
      </c>
      <c r="I67" s="2" t="s">
        <v>712</v>
      </c>
      <c r="J67" s="17" t="s">
        <v>16</v>
      </c>
      <c r="K67" s="18" t="s">
        <v>45</v>
      </c>
    </row>
    <row r="68" spans="1:11" s="18" customFormat="1" ht="13" x14ac:dyDescent="0.3">
      <c r="A68" s="1">
        <v>4359</v>
      </c>
      <c r="B68" s="2" t="s">
        <v>754</v>
      </c>
      <c r="C68" s="3" t="s">
        <v>521</v>
      </c>
      <c r="D68" s="4">
        <v>31471</v>
      </c>
      <c r="E68" s="4">
        <v>49705</v>
      </c>
      <c r="F68" s="4">
        <v>47879</v>
      </c>
      <c r="G68" s="5">
        <v>8120</v>
      </c>
      <c r="H68" s="6" t="s">
        <v>210</v>
      </c>
      <c r="I68" s="2" t="s">
        <v>755</v>
      </c>
      <c r="J68" s="17" t="s">
        <v>16</v>
      </c>
      <c r="K68" s="18" t="s">
        <v>50</v>
      </c>
    </row>
    <row r="69" spans="1:11" s="18" customFormat="1" ht="13" x14ac:dyDescent="0.3">
      <c r="A69" s="1">
        <v>4659</v>
      </c>
      <c r="B69" s="2" t="s">
        <v>756</v>
      </c>
      <c r="C69" s="3" t="s">
        <v>711</v>
      </c>
      <c r="D69" s="4">
        <v>31471</v>
      </c>
      <c r="E69" s="4">
        <v>49705</v>
      </c>
      <c r="F69" s="4">
        <v>47879</v>
      </c>
      <c r="G69" s="5">
        <v>3900</v>
      </c>
      <c r="H69" s="6" t="s">
        <v>431</v>
      </c>
      <c r="I69" s="2" t="s">
        <v>712</v>
      </c>
      <c r="J69" s="17" t="s">
        <v>16</v>
      </c>
      <c r="K69" s="18" t="s">
        <v>45</v>
      </c>
    </row>
    <row r="70" spans="1:11" s="18" customFormat="1" ht="13" x14ac:dyDescent="0.3">
      <c r="A70" s="1">
        <v>11408</v>
      </c>
      <c r="B70" s="2" t="s">
        <v>309</v>
      </c>
      <c r="C70" s="3" t="s">
        <v>19</v>
      </c>
      <c r="D70" s="4">
        <v>35116</v>
      </c>
      <c r="E70" s="4">
        <v>49705</v>
      </c>
      <c r="F70" s="4">
        <v>47879</v>
      </c>
      <c r="G70" s="5">
        <v>36250</v>
      </c>
      <c r="H70" s="6" t="s">
        <v>20</v>
      </c>
      <c r="I70" s="2" t="s">
        <v>309</v>
      </c>
      <c r="J70" s="17" t="s">
        <v>16</v>
      </c>
      <c r="K70" s="18" t="s">
        <v>22</v>
      </c>
    </row>
    <row r="71" spans="1:11" s="18" customFormat="1" ht="13" x14ac:dyDescent="0.3">
      <c r="A71" s="1">
        <v>2582</v>
      </c>
      <c r="B71" s="2" t="s">
        <v>748</v>
      </c>
      <c r="C71" s="3" t="s">
        <v>749</v>
      </c>
      <c r="D71" s="4">
        <v>35117</v>
      </c>
      <c r="E71" s="4">
        <v>49705</v>
      </c>
      <c r="F71" s="4">
        <v>47879</v>
      </c>
      <c r="G71" s="5">
        <v>14800</v>
      </c>
      <c r="H71" s="6" t="s">
        <v>20</v>
      </c>
      <c r="I71" s="2" t="s">
        <v>750</v>
      </c>
      <c r="J71" s="17" t="s">
        <v>16</v>
      </c>
      <c r="K71" s="18" t="s">
        <v>22</v>
      </c>
    </row>
    <row r="72" spans="1:11" s="18" customFormat="1" ht="13" x14ac:dyDescent="0.3">
      <c r="A72" s="1">
        <v>2583</v>
      </c>
      <c r="B72" s="2" t="s">
        <v>751</v>
      </c>
      <c r="C72" s="3" t="s">
        <v>749</v>
      </c>
      <c r="D72" s="4">
        <v>35117</v>
      </c>
      <c r="E72" s="4">
        <v>49705</v>
      </c>
      <c r="F72" s="4">
        <v>47879</v>
      </c>
      <c r="G72" s="5">
        <v>45652</v>
      </c>
      <c r="H72" s="6" t="s">
        <v>20</v>
      </c>
      <c r="I72" s="2" t="s">
        <v>750</v>
      </c>
      <c r="J72" s="17" t="s">
        <v>16</v>
      </c>
      <c r="K72" s="18" t="s">
        <v>22</v>
      </c>
    </row>
    <row r="73" spans="1:11" s="18" customFormat="1" ht="13" x14ac:dyDescent="0.3">
      <c r="A73" s="1">
        <v>632</v>
      </c>
      <c r="B73" s="2" t="s">
        <v>745</v>
      </c>
      <c r="C73" s="3" t="s">
        <v>746</v>
      </c>
      <c r="D73" s="4">
        <v>38505</v>
      </c>
      <c r="E73" s="4">
        <v>49705</v>
      </c>
      <c r="F73" s="4">
        <v>47879</v>
      </c>
      <c r="G73" s="5">
        <v>250</v>
      </c>
      <c r="H73" s="6" t="s">
        <v>93</v>
      </c>
      <c r="I73" s="2" t="s">
        <v>747</v>
      </c>
      <c r="J73" s="17" t="s">
        <v>16</v>
      </c>
      <c r="K73" s="18" t="s">
        <v>17</v>
      </c>
    </row>
    <row r="74" spans="1:11" s="18" customFormat="1" ht="13" x14ac:dyDescent="0.3">
      <c r="A74" s="1">
        <v>620</v>
      </c>
      <c r="B74" s="2" t="s">
        <v>742</v>
      </c>
      <c r="C74" s="3" t="s">
        <v>743</v>
      </c>
      <c r="D74" s="4">
        <v>38756</v>
      </c>
      <c r="E74" s="4">
        <v>49705</v>
      </c>
      <c r="F74" s="4">
        <v>47879</v>
      </c>
      <c r="G74" s="5">
        <v>60</v>
      </c>
      <c r="H74" s="6" t="s">
        <v>108</v>
      </c>
      <c r="I74" s="2" t="s">
        <v>744</v>
      </c>
      <c r="J74" s="17" t="s">
        <v>16</v>
      </c>
      <c r="K74" s="18" t="s">
        <v>50</v>
      </c>
    </row>
    <row r="75" spans="1:11" s="18" customFormat="1" ht="13" x14ac:dyDescent="0.3">
      <c r="A75" s="1">
        <v>5984</v>
      </c>
      <c r="B75" s="2" t="s">
        <v>759</v>
      </c>
      <c r="C75" s="3" t="s">
        <v>19</v>
      </c>
      <c r="D75" s="4">
        <v>35139</v>
      </c>
      <c r="E75" s="4">
        <v>49734</v>
      </c>
      <c r="F75" s="4">
        <v>47908</v>
      </c>
      <c r="G75" s="5">
        <v>7360</v>
      </c>
      <c r="H75" s="6" t="s">
        <v>20</v>
      </c>
      <c r="I75" s="2" t="s">
        <v>296</v>
      </c>
      <c r="J75" s="17" t="s">
        <v>16</v>
      </c>
      <c r="K75" s="18" t="s">
        <v>22</v>
      </c>
    </row>
    <row r="76" spans="1:11" s="18" customFormat="1" ht="13" x14ac:dyDescent="0.3">
      <c r="A76" s="1">
        <v>2612</v>
      </c>
      <c r="B76" s="2" t="s">
        <v>757</v>
      </c>
      <c r="C76" s="3" t="s">
        <v>128</v>
      </c>
      <c r="D76" s="4">
        <v>38076</v>
      </c>
      <c r="E76" s="4">
        <v>49734</v>
      </c>
      <c r="F76" s="4">
        <v>47908</v>
      </c>
      <c r="G76" s="5"/>
      <c r="H76" s="6" t="s">
        <v>33</v>
      </c>
      <c r="I76" s="2" t="s">
        <v>758</v>
      </c>
      <c r="J76" s="17" t="s">
        <v>463</v>
      </c>
      <c r="K76" s="18" t="s">
        <v>35</v>
      </c>
    </row>
    <row r="77" spans="1:11" s="18" customFormat="1" ht="13" x14ac:dyDescent="0.3">
      <c r="A77" s="1">
        <v>7396</v>
      </c>
      <c r="B77" s="2" t="s">
        <v>763</v>
      </c>
      <c r="C77" s="3" t="s">
        <v>764</v>
      </c>
      <c r="D77" s="4">
        <v>31518</v>
      </c>
      <c r="E77" s="4">
        <v>49765</v>
      </c>
      <c r="F77" s="4">
        <v>47938</v>
      </c>
      <c r="G77" s="5">
        <v>16800</v>
      </c>
      <c r="H77" s="6" t="s">
        <v>702</v>
      </c>
      <c r="I77" s="2" t="s">
        <v>706</v>
      </c>
      <c r="J77" s="17" t="s">
        <v>16</v>
      </c>
      <c r="K77" s="18" t="s">
        <v>17</v>
      </c>
    </row>
    <row r="78" spans="1:11" s="18" customFormat="1" ht="13" x14ac:dyDescent="0.3">
      <c r="A78" s="1">
        <v>9044</v>
      </c>
      <c r="B78" s="2" t="s">
        <v>765</v>
      </c>
      <c r="C78" s="3" t="s">
        <v>766</v>
      </c>
      <c r="D78" s="4">
        <v>31531</v>
      </c>
      <c r="E78" s="4">
        <v>49765</v>
      </c>
      <c r="F78" s="4">
        <v>47938</v>
      </c>
      <c r="G78" s="5">
        <v>15</v>
      </c>
      <c r="H78" s="6" t="s">
        <v>57</v>
      </c>
      <c r="I78" s="2" t="s">
        <v>765</v>
      </c>
      <c r="J78" s="17" t="s">
        <v>16</v>
      </c>
      <c r="K78" s="18" t="s">
        <v>50</v>
      </c>
    </row>
    <row r="79" spans="1:11" s="18" customFormat="1" ht="13" x14ac:dyDescent="0.3">
      <c r="A79" s="1">
        <v>2456</v>
      </c>
      <c r="B79" s="2" t="s">
        <v>760</v>
      </c>
      <c r="C79" s="3" t="s">
        <v>761</v>
      </c>
      <c r="D79" s="4">
        <v>35184</v>
      </c>
      <c r="E79" s="4">
        <v>49765</v>
      </c>
      <c r="F79" s="4">
        <v>47938</v>
      </c>
      <c r="G79" s="5">
        <v>8400</v>
      </c>
      <c r="H79" s="6" t="s">
        <v>66</v>
      </c>
      <c r="I79" s="2" t="s">
        <v>762</v>
      </c>
      <c r="J79" s="17" t="s">
        <v>16</v>
      </c>
      <c r="K79" s="18" t="s">
        <v>35</v>
      </c>
    </row>
    <row r="80" spans="1:11" s="18" customFormat="1" ht="13" x14ac:dyDescent="0.3">
      <c r="A80" s="1">
        <v>4627</v>
      </c>
      <c r="B80" s="2" t="s">
        <v>769</v>
      </c>
      <c r="C80" s="3" t="s">
        <v>770</v>
      </c>
      <c r="D80" s="4">
        <v>31540</v>
      </c>
      <c r="E80" s="4">
        <v>49795</v>
      </c>
      <c r="F80" s="4">
        <v>47968</v>
      </c>
      <c r="G80" s="5">
        <v>1495</v>
      </c>
      <c r="H80" s="6" t="s">
        <v>14</v>
      </c>
      <c r="I80" s="2" t="s">
        <v>769</v>
      </c>
      <c r="J80" s="17" t="s">
        <v>16</v>
      </c>
      <c r="K80" s="18" t="s">
        <v>17</v>
      </c>
    </row>
    <row r="81" spans="1:11" s="18" customFormat="1" ht="13" x14ac:dyDescent="0.3">
      <c r="A81" s="1">
        <v>7194</v>
      </c>
      <c r="B81" s="2" t="s">
        <v>771</v>
      </c>
      <c r="C81" s="3" t="s">
        <v>772</v>
      </c>
      <c r="D81" s="4">
        <v>31553</v>
      </c>
      <c r="E81" s="4">
        <v>49795</v>
      </c>
      <c r="F81" s="4">
        <v>47968</v>
      </c>
      <c r="G81" s="5">
        <v>2650</v>
      </c>
      <c r="H81" s="6" t="s">
        <v>48</v>
      </c>
      <c r="I81" s="2" t="s">
        <v>773</v>
      </c>
      <c r="J81" s="17" t="s">
        <v>16</v>
      </c>
      <c r="K81" s="18" t="s">
        <v>50</v>
      </c>
    </row>
    <row r="82" spans="1:11" s="18" customFormat="1" ht="13" x14ac:dyDescent="0.3">
      <c r="A82" s="1">
        <v>1951</v>
      </c>
      <c r="B82" s="2" t="s">
        <v>767</v>
      </c>
      <c r="C82" s="3" t="s">
        <v>614</v>
      </c>
      <c r="D82" s="4">
        <v>35143</v>
      </c>
      <c r="E82" s="4">
        <v>49795</v>
      </c>
      <c r="F82" s="4">
        <v>47968</v>
      </c>
      <c r="G82" s="5">
        <v>45000</v>
      </c>
      <c r="H82" s="6" t="s">
        <v>43</v>
      </c>
      <c r="I82" s="2" t="s">
        <v>768</v>
      </c>
      <c r="J82" s="17" t="s">
        <v>16</v>
      </c>
      <c r="K82" s="18" t="s">
        <v>45</v>
      </c>
    </row>
    <row r="83" spans="1:11" s="18" customFormat="1" ht="13" x14ac:dyDescent="0.3">
      <c r="A83" s="1">
        <v>2187</v>
      </c>
      <c r="B83" s="2" t="s">
        <v>774</v>
      </c>
      <c r="C83" s="3" t="s">
        <v>75</v>
      </c>
      <c r="D83" s="4">
        <v>35123</v>
      </c>
      <c r="E83" s="4">
        <v>49825</v>
      </c>
      <c r="F83" s="4">
        <v>47998</v>
      </c>
      <c r="G83" s="5">
        <v>1440</v>
      </c>
      <c r="H83" s="6" t="s">
        <v>76</v>
      </c>
      <c r="I83" s="2" t="s">
        <v>775</v>
      </c>
      <c r="J83" s="17" t="s">
        <v>16</v>
      </c>
      <c r="K83" s="18" t="s">
        <v>17</v>
      </c>
    </row>
    <row r="84" spans="1:11" s="18" customFormat="1" ht="13" x14ac:dyDescent="0.3">
      <c r="A84" s="1">
        <v>2833</v>
      </c>
      <c r="B84" s="2" t="s">
        <v>785</v>
      </c>
      <c r="C84" s="3" t="s">
        <v>786</v>
      </c>
      <c r="D84" s="4">
        <v>31593</v>
      </c>
      <c r="E84" s="4">
        <v>49826</v>
      </c>
      <c r="F84" s="4">
        <v>47999</v>
      </c>
      <c r="G84" s="5">
        <v>70200</v>
      </c>
      <c r="H84" s="6" t="s">
        <v>57</v>
      </c>
      <c r="I84" s="2" t="s">
        <v>787</v>
      </c>
      <c r="J84" s="17" t="s">
        <v>16</v>
      </c>
      <c r="K84" s="18" t="s">
        <v>50</v>
      </c>
    </row>
    <row r="85" spans="1:11" s="18" customFormat="1" ht="13" x14ac:dyDescent="0.3">
      <c r="A85" s="1">
        <v>8646</v>
      </c>
      <c r="B85" s="2" t="s">
        <v>788</v>
      </c>
      <c r="C85" s="3" t="s">
        <v>789</v>
      </c>
      <c r="D85" s="4">
        <v>31593</v>
      </c>
      <c r="E85" s="4">
        <v>49826</v>
      </c>
      <c r="F85" s="4">
        <v>47999</v>
      </c>
      <c r="G85" s="5">
        <v>3075</v>
      </c>
      <c r="H85" s="6" t="s">
        <v>48</v>
      </c>
      <c r="I85" s="2" t="s">
        <v>790</v>
      </c>
      <c r="J85" s="17" t="s">
        <v>16</v>
      </c>
      <c r="K85" s="18" t="s">
        <v>50</v>
      </c>
    </row>
    <row r="86" spans="1:11" s="18" customFormat="1" ht="13" x14ac:dyDescent="0.3">
      <c r="A86" s="1">
        <v>2332</v>
      </c>
      <c r="B86" s="2" t="s">
        <v>780</v>
      </c>
      <c r="C86" s="3" t="s">
        <v>781</v>
      </c>
      <c r="D86" s="4">
        <v>35228</v>
      </c>
      <c r="E86" s="4">
        <v>49826</v>
      </c>
      <c r="F86" s="4">
        <v>47999</v>
      </c>
      <c r="G86" s="5">
        <v>8500</v>
      </c>
      <c r="H86" s="6" t="s">
        <v>782</v>
      </c>
      <c r="I86" s="2" t="s">
        <v>778</v>
      </c>
      <c r="J86" s="17" t="s">
        <v>16</v>
      </c>
      <c r="K86" s="18" t="s">
        <v>45</v>
      </c>
    </row>
    <row r="87" spans="1:11" s="18" customFormat="1" ht="13" x14ac:dyDescent="0.3">
      <c r="A87" s="1">
        <v>2315</v>
      </c>
      <c r="B87" s="2" t="s">
        <v>776</v>
      </c>
      <c r="C87" s="3" t="s">
        <v>777</v>
      </c>
      <c r="D87" s="4">
        <v>35233</v>
      </c>
      <c r="E87" s="4">
        <v>49826</v>
      </c>
      <c r="F87" s="4">
        <v>47999</v>
      </c>
      <c r="G87" s="5">
        <v>4400</v>
      </c>
      <c r="H87" s="6" t="s">
        <v>97</v>
      </c>
      <c r="I87" s="2" t="s">
        <v>778</v>
      </c>
      <c r="J87" s="17" t="s">
        <v>16</v>
      </c>
      <c r="K87" s="18" t="s">
        <v>45</v>
      </c>
    </row>
    <row r="88" spans="1:11" s="18" customFormat="1" ht="13" x14ac:dyDescent="0.3">
      <c r="A88" s="1">
        <v>2331</v>
      </c>
      <c r="B88" s="2" t="s">
        <v>779</v>
      </c>
      <c r="C88" s="3" t="s">
        <v>96</v>
      </c>
      <c r="D88" s="4">
        <v>35233</v>
      </c>
      <c r="E88" s="4">
        <v>49826</v>
      </c>
      <c r="F88" s="4">
        <v>47999</v>
      </c>
      <c r="G88" s="5">
        <v>14000</v>
      </c>
      <c r="H88" s="6" t="s">
        <v>97</v>
      </c>
      <c r="I88" s="2" t="s">
        <v>778</v>
      </c>
      <c r="J88" s="17" t="s">
        <v>16</v>
      </c>
      <c r="K88" s="18" t="s">
        <v>45</v>
      </c>
    </row>
    <row r="89" spans="1:11" s="18" customFormat="1" ht="13" x14ac:dyDescent="0.3">
      <c r="A89" s="1">
        <v>2586</v>
      </c>
      <c r="B89" s="2" t="s">
        <v>783</v>
      </c>
      <c r="C89" s="3" t="s">
        <v>784</v>
      </c>
      <c r="D89" s="4">
        <v>38890</v>
      </c>
      <c r="E89" s="4">
        <v>49826</v>
      </c>
      <c r="F89" s="4">
        <v>47999</v>
      </c>
      <c r="G89" s="5">
        <v>8250</v>
      </c>
      <c r="H89" s="6" t="s">
        <v>496</v>
      </c>
      <c r="I89" s="2" t="s">
        <v>783</v>
      </c>
      <c r="J89" s="17" t="s">
        <v>16</v>
      </c>
      <c r="K89" s="18" t="s">
        <v>45</v>
      </c>
    </row>
    <row r="90" spans="1:11" s="18" customFormat="1" ht="13" x14ac:dyDescent="0.3">
      <c r="A90" s="1">
        <v>8546</v>
      </c>
      <c r="B90" s="2" t="s">
        <v>799</v>
      </c>
      <c r="C90" s="3" t="s">
        <v>800</v>
      </c>
      <c r="D90" s="4">
        <v>31618</v>
      </c>
      <c r="E90" s="4">
        <v>49856</v>
      </c>
      <c r="F90" s="4">
        <v>48029</v>
      </c>
      <c r="G90" s="5">
        <v>373</v>
      </c>
      <c r="H90" s="6" t="s">
        <v>698</v>
      </c>
      <c r="I90" s="2" t="s">
        <v>799</v>
      </c>
      <c r="J90" s="17" t="s">
        <v>16</v>
      </c>
      <c r="K90" s="18" t="s">
        <v>50</v>
      </c>
    </row>
    <row r="91" spans="1:11" s="18" customFormat="1" ht="13" x14ac:dyDescent="0.3">
      <c r="A91" s="1">
        <v>5376</v>
      </c>
      <c r="B91" s="2" t="s">
        <v>796</v>
      </c>
      <c r="C91" s="3" t="s">
        <v>797</v>
      </c>
      <c r="D91" s="4">
        <v>31623</v>
      </c>
      <c r="E91" s="4">
        <v>49856</v>
      </c>
      <c r="F91" s="4">
        <v>48029</v>
      </c>
      <c r="G91" s="5">
        <v>7850</v>
      </c>
      <c r="H91" s="6" t="s">
        <v>48</v>
      </c>
      <c r="I91" s="2" t="s">
        <v>798</v>
      </c>
      <c r="J91" s="17" t="s">
        <v>16</v>
      </c>
      <c r="K91" s="18" t="s">
        <v>50</v>
      </c>
    </row>
    <row r="92" spans="1:11" s="18" customFormat="1" ht="13" x14ac:dyDescent="0.3">
      <c r="A92" s="1">
        <v>2555</v>
      </c>
      <c r="B92" s="2" t="s">
        <v>791</v>
      </c>
      <c r="C92" s="3" t="s">
        <v>792</v>
      </c>
      <c r="D92" s="4">
        <v>36369</v>
      </c>
      <c r="E92" s="4">
        <v>49856</v>
      </c>
      <c r="F92" s="4">
        <v>48029</v>
      </c>
      <c r="G92" s="5">
        <v>800</v>
      </c>
      <c r="H92" s="6" t="s">
        <v>33</v>
      </c>
      <c r="I92" s="2" t="s">
        <v>793</v>
      </c>
      <c r="J92" s="17" t="s">
        <v>16</v>
      </c>
      <c r="K92" s="18" t="s">
        <v>35</v>
      </c>
    </row>
    <row r="93" spans="1:11" s="18" customFormat="1" ht="13" x14ac:dyDescent="0.3">
      <c r="A93" s="1">
        <v>2556</v>
      </c>
      <c r="B93" s="2" t="s">
        <v>794</v>
      </c>
      <c r="C93" s="3" t="s">
        <v>795</v>
      </c>
      <c r="D93" s="4">
        <v>36369</v>
      </c>
      <c r="E93" s="4">
        <v>49856</v>
      </c>
      <c r="F93" s="4">
        <v>48029</v>
      </c>
      <c r="G93" s="5">
        <v>5975</v>
      </c>
      <c r="H93" s="6" t="s">
        <v>33</v>
      </c>
      <c r="I93" s="2" t="s">
        <v>793</v>
      </c>
      <c r="J93" s="17" t="s">
        <v>16</v>
      </c>
      <c r="K93" s="18" t="s">
        <v>35</v>
      </c>
    </row>
    <row r="94" spans="1:11" s="18" customFormat="1" ht="13" x14ac:dyDescent="0.3">
      <c r="A94" s="1">
        <v>3947</v>
      </c>
      <c r="B94" s="2" t="s">
        <v>804</v>
      </c>
      <c r="C94" s="3" t="s">
        <v>805</v>
      </c>
      <c r="D94" s="4">
        <v>31653</v>
      </c>
      <c r="E94" s="4">
        <v>49887</v>
      </c>
      <c r="F94" s="4">
        <v>48060</v>
      </c>
      <c r="G94" s="5">
        <v>20090</v>
      </c>
      <c r="H94" s="6" t="s">
        <v>14</v>
      </c>
      <c r="I94" s="2" t="s">
        <v>806</v>
      </c>
      <c r="J94" s="17" t="s">
        <v>16</v>
      </c>
      <c r="K94" s="18" t="s">
        <v>17</v>
      </c>
    </row>
    <row r="95" spans="1:11" s="18" customFormat="1" ht="13" x14ac:dyDescent="0.3">
      <c r="A95" s="1">
        <v>6015</v>
      </c>
      <c r="B95" s="2" t="s">
        <v>807</v>
      </c>
      <c r="C95" s="3" t="s">
        <v>808</v>
      </c>
      <c r="D95" s="4">
        <v>31653</v>
      </c>
      <c r="E95" s="4">
        <v>49887</v>
      </c>
      <c r="F95" s="4">
        <v>48060</v>
      </c>
      <c r="G95" s="5">
        <v>1900</v>
      </c>
      <c r="H95" s="6" t="s">
        <v>48</v>
      </c>
      <c r="I95" s="2" t="s">
        <v>809</v>
      </c>
      <c r="J95" s="17" t="s">
        <v>16</v>
      </c>
      <c r="K95" s="18" t="s">
        <v>50</v>
      </c>
    </row>
    <row r="96" spans="1:11" s="18" customFormat="1" ht="13" x14ac:dyDescent="0.3">
      <c r="A96" s="1">
        <v>2183</v>
      </c>
      <c r="B96" s="2" t="s">
        <v>801</v>
      </c>
      <c r="C96" s="3" t="s">
        <v>802</v>
      </c>
      <c r="D96" s="4">
        <v>38938</v>
      </c>
      <c r="E96" s="4">
        <v>49887</v>
      </c>
      <c r="F96" s="4">
        <v>48060</v>
      </c>
      <c r="G96" s="5">
        <v>127500</v>
      </c>
      <c r="H96" s="6" t="s">
        <v>588</v>
      </c>
      <c r="I96" s="2" t="s">
        <v>803</v>
      </c>
      <c r="J96" s="17" t="s">
        <v>16</v>
      </c>
      <c r="K96" s="18" t="s">
        <v>45</v>
      </c>
    </row>
    <row r="97" spans="1:11" s="18" customFormat="1" ht="13" x14ac:dyDescent="0.3">
      <c r="A97" s="1">
        <v>7120</v>
      </c>
      <c r="B97" s="2" t="s">
        <v>810</v>
      </c>
      <c r="C97" s="3" t="s">
        <v>685</v>
      </c>
      <c r="D97" s="4">
        <v>31665</v>
      </c>
      <c r="E97" s="4">
        <v>49918</v>
      </c>
      <c r="F97" s="4">
        <v>48091</v>
      </c>
      <c r="G97" s="5">
        <v>4950</v>
      </c>
      <c r="H97" s="6" t="s">
        <v>14</v>
      </c>
      <c r="I97" s="2" t="s">
        <v>810</v>
      </c>
      <c r="J97" s="17" t="s">
        <v>16</v>
      </c>
      <c r="K97" s="18" t="s">
        <v>17</v>
      </c>
    </row>
    <row r="98" spans="1:11" s="18" customFormat="1" ht="13" x14ac:dyDescent="0.3">
      <c r="A98" s="1">
        <v>9195</v>
      </c>
      <c r="B98" s="2" t="s">
        <v>814</v>
      </c>
      <c r="C98" s="3" t="s">
        <v>815</v>
      </c>
      <c r="D98" s="4">
        <v>31672</v>
      </c>
      <c r="E98" s="4">
        <v>49918</v>
      </c>
      <c r="F98" s="4">
        <v>48091</v>
      </c>
      <c r="G98" s="5">
        <v>26600</v>
      </c>
      <c r="H98" s="6" t="s">
        <v>76</v>
      </c>
      <c r="I98" s="2" t="s">
        <v>816</v>
      </c>
      <c r="J98" s="17" t="s">
        <v>16</v>
      </c>
      <c r="K98" s="18" t="s">
        <v>17</v>
      </c>
    </row>
    <row r="99" spans="1:11" s="18" customFormat="1" ht="13" x14ac:dyDescent="0.3">
      <c r="A99" s="1">
        <v>7352</v>
      </c>
      <c r="B99" s="2" t="s">
        <v>811</v>
      </c>
      <c r="C99" s="3" t="s">
        <v>812</v>
      </c>
      <c r="D99" s="4">
        <v>31685</v>
      </c>
      <c r="E99" s="4">
        <v>49918</v>
      </c>
      <c r="F99" s="4">
        <v>48091</v>
      </c>
      <c r="G99" s="5">
        <v>1636</v>
      </c>
      <c r="H99" s="6" t="s">
        <v>20</v>
      </c>
      <c r="I99" s="2" t="s">
        <v>813</v>
      </c>
      <c r="J99" s="17" t="s">
        <v>16</v>
      </c>
      <c r="K99" s="18" t="s">
        <v>22</v>
      </c>
    </row>
    <row r="100" spans="1:11" s="18" customFormat="1" ht="13" x14ac:dyDescent="0.3">
      <c r="A100" s="1">
        <v>2611</v>
      </c>
      <c r="B100" s="2" t="s">
        <v>820</v>
      </c>
      <c r="C100" s="3" t="s">
        <v>821</v>
      </c>
      <c r="D100" s="4">
        <v>31700</v>
      </c>
      <c r="E100" s="4">
        <v>49948</v>
      </c>
      <c r="F100" s="4">
        <v>48121</v>
      </c>
      <c r="G100" s="5">
        <v>15433</v>
      </c>
      <c r="H100" s="6" t="s">
        <v>33</v>
      </c>
      <c r="I100" s="2" t="s">
        <v>822</v>
      </c>
      <c r="J100" s="17" t="s">
        <v>16</v>
      </c>
      <c r="K100" s="18" t="s">
        <v>35</v>
      </c>
    </row>
    <row r="101" spans="1:11" s="18" customFormat="1" ht="13" x14ac:dyDescent="0.3">
      <c r="A101" s="1">
        <v>2354</v>
      </c>
      <c r="B101" s="2" t="s">
        <v>817</v>
      </c>
      <c r="C101" s="3" t="s">
        <v>614</v>
      </c>
      <c r="D101" s="4">
        <v>35341</v>
      </c>
      <c r="E101" s="4">
        <v>49948</v>
      </c>
      <c r="F101" s="4">
        <v>48121</v>
      </c>
      <c r="G101" s="5">
        <v>192876</v>
      </c>
      <c r="H101" s="6" t="s">
        <v>818</v>
      </c>
      <c r="I101" s="2" t="s">
        <v>819</v>
      </c>
      <c r="J101" s="17" t="s">
        <v>16</v>
      </c>
      <c r="K101" s="18" t="s">
        <v>45</v>
      </c>
    </row>
    <row r="102" spans="1:11" s="18" customFormat="1" ht="13" x14ac:dyDescent="0.3">
      <c r="A102" s="11" t="s">
        <v>105</v>
      </c>
      <c r="B102" s="12">
        <f>SUBTOTAL(103,Table5515[Project Number])</f>
        <v>47</v>
      </c>
      <c r="C102" s="13"/>
      <c r="D102" s="11"/>
      <c r="E102" s="11"/>
      <c r="F102" s="16"/>
      <c r="G102" s="11"/>
      <c r="H102" s="11"/>
      <c r="I102" s="12"/>
      <c r="J102" s="14"/>
      <c r="K102" s="10"/>
    </row>
  </sheetData>
  <mergeCells count="2">
    <mergeCell ref="A1:K1"/>
    <mergeCell ref="A53:K53"/>
  </mergeCells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63306-AE75-442A-8F64-7B8317C7D9CB}">
  <dimension ref="A1:M122"/>
  <sheetViews>
    <sheetView topLeftCell="A37" workbookViewId="0">
      <selection activeCell="A3" sqref="A3"/>
    </sheetView>
  </sheetViews>
  <sheetFormatPr defaultRowHeight="14.5" x14ac:dyDescent="0.35"/>
  <cols>
    <col min="1" max="1" width="18.7265625" bestFit="1" customWidth="1"/>
    <col min="2" max="2" width="26.453125" bestFit="1" customWidth="1"/>
    <col min="3" max="3" width="27.54296875" customWidth="1"/>
    <col min="4" max="4" width="14.08984375" bestFit="1" customWidth="1"/>
    <col min="5" max="5" width="18.453125" bestFit="1" customWidth="1"/>
    <col min="6" max="6" width="12.6328125" bestFit="1" customWidth="1"/>
    <col min="7" max="7" width="27" bestFit="1" customWidth="1"/>
    <col min="9" max="9" width="38.7265625" bestFit="1" customWidth="1"/>
    <col min="10" max="10" width="14.90625" bestFit="1" customWidth="1"/>
    <col min="11" max="11" width="16.54296875" bestFit="1" customWidth="1"/>
  </cols>
  <sheetData>
    <row r="1" spans="1:1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35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pans="1:11" s="18" customFormat="1" ht="13" x14ac:dyDescent="0.3">
      <c r="A3" s="1">
        <v>20</v>
      </c>
      <c r="B3" s="2" t="s">
        <v>478</v>
      </c>
      <c r="C3" s="3" t="s">
        <v>107</v>
      </c>
      <c r="D3" s="4">
        <v>37977</v>
      </c>
      <c r="E3" s="4">
        <v>48913</v>
      </c>
      <c r="F3" s="4">
        <v>48182</v>
      </c>
      <c r="G3" s="5">
        <v>77450</v>
      </c>
      <c r="H3" s="6" t="s">
        <v>48</v>
      </c>
      <c r="I3" s="2" t="s">
        <v>478</v>
      </c>
      <c r="J3" s="17" t="s">
        <v>16</v>
      </c>
      <c r="K3" s="18" t="s">
        <v>50</v>
      </c>
    </row>
    <row r="4" spans="1:11" s="18" customFormat="1" ht="13" x14ac:dyDescent="0.3">
      <c r="A4" s="1">
        <v>11566</v>
      </c>
      <c r="B4" s="2" t="s">
        <v>479</v>
      </c>
      <c r="C4" s="3" t="s">
        <v>480</v>
      </c>
      <c r="D4" s="4">
        <v>37959</v>
      </c>
      <c r="E4" s="4">
        <v>48913</v>
      </c>
      <c r="F4" s="4">
        <v>48182</v>
      </c>
      <c r="G4" s="5">
        <v>460</v>
      </c>
      <c r="H4" s="6" t="s">
        <v>33</v>
      </c>
      <c r="I4" s="2" t="s">
        <v>481</v>
      </c>
      <c r="J4" s="17" t="s">
        <v>16</v>
      </c>
      <c r="K4" s="18" t="s">
        <v>35</v>
      </c>
    </row>
    <row r="5" spans="1:11" s="18" customFormat="1" ht="13" x14ac:dyDescent="0.3">
      <c r="A5" s="1">
        <v>2060</v>
      </c>
      <c r="B5" s="2" t="s">
        <v>482</v>
      </c>
      <c r="C5" s="3" t="s">
        <v>19</v>
      </c>
      <c r="D5" s="4">
        <v>37300</v>
      </c>
      <c r="E5" s="4">
        <v>48944</v>
      </c>
      <c r="F5" s="4">
        <v>48213</v>
      </c>
      <c r="G5" s="5"/>
      <c r="H5" s="6" t="s">
        <v>20</v>
      </c>
      <c r="I5" s="2" t="s">
        <v>483</v>
      </c>
      <c r="J5" s="17" t="s">
        <v>463</v>
      </c>
      <c r="K5" s="18" t="s">
        <v>22</v>
      </c>
    </row>
    <row r="6" spans="1:11" s="18" customFormat="1" ht="13" x14ac:dyDescent="0.3">
      <c r="A6" s="1">
        <v>2084</v>
      </c>
      <c r="B6" s="2" t="s">
        <v>484</v>
      </c>
      <c r="C6" s="3" t="s">
        <v>19</v>
      </c>
      <c r="D6" s="4">
        <v>37300</v>
      </c>
      <c r="E6" s="4">
        <v>48944</v>
      </c>
      <c r="F6" s="4">
        <v>48213</v>
      </c>
      <c r="G6" s="5">
        <v>102389</v>
      </c>
      <c r="H6" s="6" t="s">
        <v>20</v>
      </c>
      <c r="I6" s="2" t="s">
        <v>483</v>
      </c>
      <c r="J6" s="17" t="s">
        <v>16</v>
      </c>
      <c r="K6" s="18" t="s">
        <v>22</v>
      </c>
    </row>
    <row r="7" spans="1:11" s="18" customFormat="1" ht="13" x14ac:dyDescent="0.3">
      <c r="A7" s="1">
        <v>2320</v>
      </c>
      <c r="B7" s="2" t="s">
        <v>485</v>
      </c>
      <c r="C7" s="3" t="s">
        <v>19</v>
      </c>
      <c r="D7" s="4">
        <v>37300</v>
      </c>
      <c r="E7" s="4">
        <v>48944</v>
      </c>
      <c r="F7" s="4">
        <v>48213</v>
      </c>
      <c r="G7" s="5">
        <v>48323</v>
      </c>
      <c r="H7" s="6" t="s">
        <v>20</v>
      </c>
      <c r="I7" s="2" t="s">
        <v>483</v>
      </c>
      <c r="J7" s="17" t="s">
        <v>16</v>
      </c>
      <c r="K7" s="18" t="s">
        <v>22</v>
      </c>
    </row>
    <row r="8" spans="1:11" s="18" customFormat="1" ht="13" x14ac:dyDescent="0.3">
      <c r="A8" s="1">
        <v>2330</v>
      </c>
      <c r="B8" s="2" t="s">
        <v>486</v>
      </c>
      <c r="C8" s="3" t="s">
        <v>19</v>
      </c>
      <c r="D8" s="4">
        <v>37300</v>
      </c>
      <c r="E8" s="4">
        <v>48944</v>
      </c>
      <c r="F8" s="4">
        <v>48213</v>
      </c>
      <c r="G8" s="5">
        <v>12080</v>
      </c>
      <c r="H8" s="6" t="s">
        <v>20</v>
      </c>
      <c r="I8" s="2" t="s">
        <v>483</v>
      </c>
      <c r="J8" s="17" t="s">
        <v>16</v>
      </c>
      <c r="K8" s="18" t="s">
        <v>22</v>
      </c>
    </row>
    <row r="9" spans="1:11" s="18" customFormat="1" ht="13" x14ac:dyDescent="0.3">
      <c r="A9" s="1">
        <v>2423</v>
      </c>
      <c r="B9" s="2" t="s">
        <v>487</v>
      </c>
      <c r="C9" s="3" t="s">
        <v>488</v>
      </c>
      <c r="D9" s="4">
        <v>33736</v>
      </c>
      <c r="E9" s="4">
        <v>48944</v>
      </c>
      <c r="F9" s="4">
        <v>48213</v>
      </c>
      <c r="G9" s="5">
        <v>7900</v>
      </c>
      <c r="H9" s="6" t="s">
        <v>66</v>
      </c>
      <c r="I9" s="2" t="s">
        <v>207</v>
      </c>
      <c r="J9" s="17" t="s">
        <v>16</v>
      </c>
      <c r="K9" s="18" t="s">
        <v>35</v>
      </c>
    </row>
    <row r="10" spans="1:11" s="18" customFormat="1" ht="13" x14ac:dyDescent="0.3">
      <c r="A10" s="1">
        <v>2440</v>
      </c>
      <c r="B10" s="2" t="s">
        <v>489</v>
      </c>
      <c r="C10" s="3" t="s">
        <v>490</v>
      </c>
      <c r="D10" s="4">
        <v>34348</v>
      </c>
      <c r="E10" s="4">
        <v>48944</v>
      </c>
      <c r="F10" s="4">
        <v>48213</v>
      </c>
      <c r="G10" s="5">
        <v>21600</v>
      </c>
      <c r="H10" s="6" t="s">
        <v>25</v>
      </c>
      <c r="I10" s="2" t="s">
        <v>467</v>
      </c>
      <c r="J10" s="17" t="s">
        <v>16</v>
      </c>
      <c r="K10" s="18" t="s">
        <v>158</v>
      </c>
    </row>
    <row r="11" spans="1:11" s="18" customFormat="1" ht="13" x14ac:dyDescent="0.3">
      <c r="A11" s="1">
        <v>9222</v>
      </c>
      <c r="B11" s="2" t="s">
        <v>491</v>
      </c>
      <c r="C11" s="3" t="s">
        <v>19</v>
      </c>
      <c r="D11" s="4">
        <v>33644</v>
      </c>
      <c r="E11" s="4">
        <v>48944</v>
      </c>
      <c r="F11" s="4">
        <v>48213</v>
      </c>
      <c r="G11" s="5">
        <v>700</v>
      </c>
      <c r="H11" s="6" t="s">
        <v>20</v>
      </c>
      <c r="I11" s="2" t="s">
        <v>483</v>
      </c>
      <c r="J11" s="17" t="s">
        <v>16</v>
      </c>
      <c r="K11" s="18" t="s">
        <v>22</v>
      </c>
    </row>
    <row r="12" spans="1:11" s="18" customFormat="1" ht="13" x14ac:dyDescent="0.3">
      <c r="A12" s="1">
        <v>9260</v>
      </c>
      <c r="B12" s="2" t="s">
        <v>492</v>
      </c>
      <c r="C12" s="3" t="s">
        <v>493</v>
      </c>
      <c r="D12" s="4">
        <v>32283</v>
      </c>
      <c r="E12" s="4">
        <v>48944</v>
      </c>
      <c r="F12" s="4">
        <v>48213</v>
      </c>
      <c r="G12" s="5">
        <v>2300</v>
      </c>
      <c r="H12" s="6" t="s">
        <v>20</v>
      </c>
      <c r="I12" s="2" t="s">
        <v>483</v>
      </c>
      <c r="J12" s="17" t="s">
        <v>16</v>
      </c>
      <c r="K12" s="18" t="s">
        <v>22</v>
      </c>
    </row>
    <row r="13" spans="1:11" s="18" customFormat="1" ht="13" x14ac:dyDescent="0.3">
      <c r="A13" s="1">
        <v>2407</v>
      </c>
      <c r="B13" s="2" t="s">
        <v>494</v>
      </c>
      <c r="C13" s="3" t="s">
        <v>495</v>
      </c>
      <c r="D13" s="4">
        <v>34368</v>
      </c>
      <c r="E13" s="4">
        <v>48975</v>
      </c>
      <c r="F13" s="4">
        <v>48244</v>
      </c>
      <c r="G13" s="5">
        <v>125600</v>
      </c>
      <c r="H13" s="6" t="s">
        <v>496</v>
      </c>
      <c r="I13" s="2" t="s">
        <v>497</v>
      </c>
      <c r="J13" s="17" t="s">
        <v>16</v>
      </c>
      <c r="K13" s="18" t="s">
        <v>45</v>
      </c>
    </row>
    <row r="14" spans="1:11" s="18" customFormat="1" ht="13" x14ac:dyDescent="0.3">
      <c r="A14" s="1">
        <v>2056</v>
      </c>
      <c r="B14" s="2" t="s">
        <v>498</v>
      </c>
      <c r="C14" s="3" t="s">
        <v>499</v>
      </c>
      <c r="D14" s="4">
        <v>38054</v>
      </c>
      <c r="E14" s="4">
        <v>49003</v>
      </c>
      <c r="F14" s="4">
        <v>48272</v>
      </c>
      <c r="G14" s="5">
        <v>14245</v>
      </c>
      <c r="H14" s="6" t="s">
        <v>156</v>
      </c>
      <c r="I14" s="2" t="s">
        <v>173</v>
      </c>
      <c r="J14" s="17" t="s">
        <v>16</v>
      </c>
      <c r="K14" s="18" t="s">
        <v>158</v>
      </c>
    </row>
    <row r="15" spans="1:11" s="18" customFormat="1" ht="13" x14ac:dyDescent="0.3">
      <c r="A15" s="1">
        <v>3090</v>
      </c>
      <c r="B15" s="2" t="s">
        <v>500</v>
      </c>
      <c r="C15" s="3" t="s">
        <v>501</v>
      </c>
      <c r="D15" s="4">
        <v>38057</v>
      </c>
      <c r="E15" s="4">
        <v>49003</v>
      </c>
      <c r="F15" s="4">
        <v>48272</v>
      </c>
      <c r="G15" s="5">
        <v>350</v>
      </c>
      <c r="H15" s="6" t="s">
        <v>192</v>
      </c>
      <c r="I15" s="2" t="s">
        <v>502</v>
      </c>
      <c r="J15" s="17" t="s">
        <v>16</v>
      </c>
      <c r="K15" s="18" t="s">
        <v>35</v>
      </c>
    </row>
    <row r="16" spans="1:11" s="18" customFormat="1" ht="13" x14ac:dyDescent="0.3">
      <c r="A16" s="1">
        <v>3940</v>
      </c>
      <c r="B16" s="2" t="s">
        <v>503</v>
      </c>
      <c r="C16" s="3" t="s">
        <v>504</v>
      </c>
      <c r="D16" s="4">
        <v>30768</v>
      </c>
      <c r="E16" s="4">
        <v>49003</v>
      </c>
      <c r="F16" s="4">
        <v>48272</v>
      </c>
      <c r="G16" s="5">
        <v>2700</v>
      </c>
      <c r="H16" s="6" t="s">
        <v>505</v>
      </c>
      <c r="I16" s="2" t="s">
        <v>506</v>
      </c>
      <c r="J16" s="17" t="s">
        <v>16</v>
      </c>
      <c r="K16" s="18" t="s">
        <v>45</v>
      </c>
    </row>
    <row r="17" spans="1:11" s="18" customFormat="1" ht="13" x14ac:dyDescent="0.3">
      <c r="A17" s="1">
        <v>4117</v>
      </c>
      <c r="B17" s="2" t="s">
        <v>507</v>
      </c>
      <c r="C17" s="3" t="s">
        <v>508</v>
      </c>
      <c r="D17" s="4">
        <v>30768</v>
      </c>
      <c r="E17" s="4">
        <v>49003</v>
      </c>
      <c r="F17" s="4">
        <v>48272</v>
      </c>
      <c r="G17" s="5">
        <v>3000</v>
      </c>
      <c r="H17" s="6" t="s">
        <v>62</v>
      </c>
      <c r="I17" s="2" t="s">
        <v>509</v>
      </c>
      <c r="J17" s="17" t="s">
        <v>16</v>
      </c>
      <c r="K17" s="18" t="s">
        <v>35</v>
      </c>
    </row>
    <row r="18" spans="1:11" s="18" customFormat="1" ht="13" x14ac:dyDescent="0.3">
      <c r="A18" s="1">
        <v>4597</v>
      </c>
      <c r="B18" s="2" t="s">
        <v>510</v>
      </c>
      <c r="C18" s="3" t="s">
        <v>511</v>
      </c>
      <c r="D18" s="4">
        <v>30757</v>
      </c>
      <c r="E18" s="4">
        <v>49003</v>
      </c>
      <c r="F18" s="4">
        <v>48272</v>
      </c>
      <c r="G18" s="5">
        <v>1800</v>
      </c>
      <c r="H18" s="6" t="s">
        <v>93</v>
      </c>
      <c r="I18" s="2" t="s">
        <v>132</v>
      </c>
      <c r="J18" s="17" t="s">
        <v>16</v>
      </c>
      <c r="K18" s="18" t="s">
        <v>17</v>
      </c>
    </row>
    <row r="19" spans="1:11" s="18" customFormat="1" ht="13" x14ac:dyDescent="0.3">
      <c r="A19" s="1">
        <v>5073</v>
      </c>
      <c r="B19" s="2" t="s">
        <v>512</v>
      </c>
      <c r="C19" s="3" t="s">
        <v>513</v>
      </c>
      <c r="D19" s="4">
        <v>30749</v>
      </c>
      <c r="E19" s="4">
        <v>49003</v>
      </c>
      <c r="F19" s="4">
        <v>48272</v>
      </c>
      <c r="G19" s="5">
        <v>4330</v>
      </c>
      <c r="H19" s="6" t="s">
        <v>33</v>
      </c>
      <c r="I19" s="2" t="s">
        <v>514</v>
      </c>
      <c r="J19" s="17" t="s">
        <v>16</v>
      </c>
      <c r="K19" s="18" t="s">
        <v>35</v>
      </c>
    </row>
    <row r="20" spans="1:11" s="18" customFormat="1" ht="13" x14ac:dyDescent="0.3">
      <c r="A20" s="1">
        <v>2516</v>
      </c>
      <c r="B20" s="2" t="s">
        <v>515</v>
      </c>
      <c r="C20" s="3" t="s">
        <v>516</v>
      </c>
      <c r="D20" s="4">
        <v>38119</v>
      </c>
      <c r="E20" s="4">
        <v>49064</v>
      </c>
      <c r="F20" s="4">
        <v>48334</v>
      </c>
      <c r="G20" s="5">
        <v>1900</v>
      </c>
      <c r="H20" s="6" t="s">
        <v>517</v>
      </c>
      <c r="I20" s="2" t="s">
        <v>518</v>
      </c>
      <c r="J20" s="17" t="s">
        <v>16</v>
      </c>
      <c r="K20" s="18" t="s">
        <v>30</v>
      </c>
    </row>
    <row r="21" spans="1:11" s="18" customFormat="1" ht="13" x14ac:dyDescent="0.3">
      <c r="A21" s="1">
        <v>2517</v>
      </c>
      <c r="B21" s="2" t="s">
        <v>519</v>
      </c>
      <c r="C21" s="3" t="s">
        <v>516</v>
      </c>
      <c r="D21" s="4">
        <v>38119</v>
      </c>
      <c r="E21" s="4">
        <v>49064</v>
      </c>
      <c r="F21" s="4">
        <v>48334</v>
      </c>
      <c r="G21" s="5">
        <v>1210</v>
      </c>
      <c r="H21" s="6" t="s">
        <v>517</v>
      </c>
      <c r="I21" s="2" t="s">
        <v>518</v>
      </c>
      <c r="J21" s="17" t="s">
        <v>16</v>
      </c>
      <c r="K21" s="18" t="s">
        <v>30</v>
      </c>
    </row>
    <row r="22" spans="1:11" s="18" customFormat="1" ht="13" x14ac:dyDescent="0.3">
      <c r="A22" s="1">
        <v>4354</v>
      </c>
      <c r="B22" s="2" t="s">
        <v>520</v>
      </c>
      <c r="C22" s="3" t="s">
        <v>521</v>
      </c>
      <c r="D22" s="4">
        <v>30811</v>
      </c>
      <c r="E22" s="4">
        <v>49064</v>
      </c>
      <c r="F22" s="4">
        <v>48334</v>
      </c>
      <c r="G22" s="5">
        <v>4930</v>
      </c>
      <c r="H22" s="6" t="s">
        <v>210</v>
      </c>
      <c r="I22" s="2" t="s">
        <v>522</v>
      </c>
      <c r="J22" s="17" t="s">
        <v>16</v>
      </c>
      <c r="K22" s="18" t="s">
        <v>50</v>
      </c>
    </row>
    <row r="23" spans="1:11" s="18" customFormat="1" ht="13" x14ac:dyDescent="0.3">
      <c r="A23" s="1">
        <v>3206</v>
      </c>
      <c r="B23" s="2" t="s">
        <v>523</v>
      </c>
      <c r="C23" s="3" t="s">
        <v>524</v>
      </c>
      <c r="D23" s="4">
        <v>30837</v>
      </c>
      <c r="E23" s="4">
        <v>49095</v>
      </c>
      <c r="F23" s="4">
        <v>48365</v>
      </c>
      <c r="G23" s="5">
        <v>35720</v>
      </c>
      <c r="H23" s="6" t="s">
        <v>525</v>
      </c>
      <c r="I23" s="2" t="s">
        <v>526</v>
      </c>
      <c r="J23" s="17" t="s">
        <v>16</v>
      </c>
      <c r="K23" s="18" t="s">
        <v>30</v>
      </c>
    </row>
    <row r="24" spans="1:11" s="18" customFormat="1" ht="13" x14ac:dyDescent="0.3">
      <c r="A24" s="1">
        <v>7161</v>
      </c>
      <c r="B24" s="2" t="s">
        <v>527</v>
      </c>
      <c r="C24" s="3" t="s">
        <v>528</v>
      </c>
      <c r="D24" s="4">
        <v>30862</v>
      </c>
      <c r="E24" s="4">
        <v>49095</v>
      </c>
      <c r="F24" s="4">
        <v>48365</v>
      </c>
      <c r="G24" s="5">
        <v>1660</v>
      </c>
      <c r="H24" s="6" t="s">
        <v>210</v>
      </c>
      <c r="I24" s="2" t="s">
        <v>529</v>
      </c>
      <c r="J24" s="17" t="s">
        <v>16</v>
      </c>
      <c r="K24" s="18" t="s">
        <v>50</v>
      </c>
    </row>
    <row r="25" spans="1:11" s="18" customFormat="1" ht="13" x14ac:dyDescent="0.3">
      <c r="A25" s="1">
        <v>2436</v>
      </c>
      <c r="B25" s="2" t="s">
        <v>530</v>
      </c>
      <c r="C25" s="3" t="s">
        <v>531</v>
      </c>
      <c r="D25" s="4">
        <v>34530</v>
      </c>
      <c r="E25" s="4">
        <v>49125</v>
      </c>
      <c r="F25" s="4">
        <v>48395</v>
      </c>
      <c r="G25" s="5">
        <v>7229</v>
      </c>
      <c r="H25" s="6" t="s">
        <v>83</v>
      </c>
      <c r="I25" s="2" t="s">
        <v>532</v>
      </c>
      <c r="J25" s="17" t="s">
        <v>16</v>
      </c>
      <c r="K25" s="18" t="s">
        <v>22</v>
      </c>
    </row>
    <row r="26" spans="1:11" s="18" customFormat="1" ht="13" x14ac:dyDescent="0.3">
      <c r="A26" s="1">
        <v>2447</v>
      </c>
      <c r="B26" s="2" t="s">
        <v>533</v>
      </c>
      <c r="C26" s="3" t="s">
        <v>531</v>
      </c>
      <c r="D26" s="4">
        <v>34530</v>
      </c>
      <c r="E26" s="4">
        <v>49125</v>
      </c>
      <c r="F26" s="4">
        <v>48395</v>
      </c>
      <c r="G26" s="5">
        <v>8000</v>
      </c>
      <c r="H26" s="6" t="s">
        <v>83</v>
      </c>
      <c r="I26" s="2" t="s">
        <v>532</v>
      </c>
      <c r="J26" s="17" t="s">
        <v>16</v>
      </c>
      <c r="K26" s="18" t="s">
        <v>22</v>
      </c>
    </row>
    <row r="27" spans="1:11" s="18" customFormat="1" ht="13" x14ac:dyDescent="0.3">
      <c r="A27" s="1">
        <v>2448</v>
      </c>
      <c r="B27" s="2" t="s">
        <v>534</v>
      </c>
      <c r="C27" s="3" t="s">
        <v>531</v>
      </c>
      <c r="D27" s="4">
        <v>34530</v>
      </c>
      <c r="E27" s="4">
        <v>49125</v>
      </c>
      <c r="F27" s="4">
        <v>48395</v>
      </c>
      <c r="G27" s="5">
        <v>3885</v>
      </c>
      <c r="H27" s="6" t="s">
        <v>83</v>
      </c>
      <c r="I27" s="2" t="s">
        <v>532</v>
      </c>
      <c r="J27" s="17" t="s">
        <v>16</v>
      </c>
      <c r="K27" s="18" t="s">
        <v>22</v>
      </c>
    </row>
    <row r="28" spans="1:11" s="18" customFormat="1" ht="13" x14ac:dyDescent="0.3">
      <c r="A28" s="1">
        <v>2449</v>
      </c>
      <c r="B28" s="2" t="s">
        <v>535</v>
      </c>
      <c r="C28" s="3" t="s">
        <v>531</v>
      </c>
      <c r="D28" s="4">
        <v>34530</v>
      </c>
      <c r="E28" s="4">
        <v>49125</v>
      </c>
      <c r="F28" s="4">
        <v>48395</v>
      </c>
      <c r="G28" s="5">
        <v>4000</v>
      </c>
      <c r="H28" s="6" t="s">
        <v>83</v>
      </c>
      <c r="I28" s="2" t="s">
        <v>532</v>
      </c>
      <c r="J28" s="17" t="s">
        <v>16</v>
      </c>
      <c r="K28" s="18" t="s">
        <v>22</v>
      </c>
    </row>
    <row r="29" spans="1:11" s="18" customFormat="1" ht="13" x14ac:dyDescent="0.3">
      <c r="A29" s="1">
        <v>2450</v>
      </c>
      <c r="B29" s="2" t="s">
        <v>536</v>
      </c>
      <c r="C29" s="3" t="s">
        <v>531</v>
      </c>
      <c r="D29" s="4">
        <v>34530</v>
      </c>
      <c r="E29" s="4">
        <v>49125</v>
      </c>
      <c r="F29" s="4">
        <v>48395</v>
      </c>
      <c r="G29" s="5">
        <v>6609</v>
      </c>
      <c r="H29" s="6" t="s">
        <v>83</v>
      </c>
      <c r="I29" s="2" t="s">
        <v>532</v>
      </c>
      <c r="J29" s="17" t="s">
        <v>16</v>
      </c>
      <c r="K29" s="18" t="s">
        <v>22</v>
      </c>
    </row>
    <row r="30" spans="1:11" s="18" customFormat="1" ht="13" x14ac:dyDescent="0.3">
      <c r="A30" s="1">
        <v>2451</v>
      </c>
      <c r="B30" s="2" t="s">
        <v>537</v>
      </c>
      <c r="C30" s="3" t="s">
        <v>531</v>
      </c>
      <c r="D30" s="4">
        <v>34530</v>
      </c>
      <c r="E30" s="4">
        <v>49125</v>
      </c>
      <c r="F30" s="4">
        <v>48395</v>
      </c>
      <c r="G30" s="5">
        <v>5418</v>
      </c>
      <c r="H30" s="6" t="s">
        <v>83</v>
      </c>
      <c r="I30" s="2" t="s">
        <v>538</v>
      </c>
      <c r="J30" s="17" t="s">
        <v>16</v>
      </c>
      <c r="K30" s="18" t="s">
        <v>22</v>
      </c>
    </row>
    <row r="31" spans="1:11" s="18" customFormat="1" ht="13" x14ac:dyDescent="0.3">
      <c r="A31" s="1">
        <v>2452</v>
      </c>
      <c r="B31" s="2" t="s">
        <v>539</v>
      </c>
      <c r="C31" s="3" t="s">
        <v>531</v>
      </c>
      <c r="D31" s="4">
        <v>34530</v>
      </c>
      <c r="E31" s="4">
        <v>49125</v>
      </c>
      <c r="F31" s="4">
        <v>48395</v>
      </c>
      <c r="G31" s="5">
        <v>29600</v>
      </c>
      <c r="H31" s="6" t="s">
        <v>83</v>
      </c>
      <c r="I31" s="2" t="s">
        <v>538</v>
      </c>
      <c r="J31" s="17" t="s">
        <v>16</v>
      </c>
      <c r="K31" s="18" t="s">
        <v>22</v>
      </c>
    </row>
    <row r="32" spans="1:11" s="18" customFormat="1" ht="13" x14ac:dyDescent="0.3">
      <c r="A32" s="1">
        <v>2453</v>
      </c>
      <c r="B32" s="2" t="s">
        <v>540</v>
      </c>
      <c r="C32" s="3" t="s">
        <v>531</v>
      </c>
      <c r="D32" s="4">
        <v>34530</v>
      </c>
      <c r="E32" s="4">
        <v>49125</v>
      </c>
      <c r="F32" s="4">
        <v>48395</v>
      </c>
      <c r="G32" s="5">
        <v>6000</v>
      </c>
      <c r="H32" s="6" t="s">
        <v>83</v>
      </c>
      <c r="I32" s="2" t="s">
        <v>532</v>
      </c>
      <c r="J32" s="17" t="s">
        <v>16</v>
      </c>
      <c r="K32" s="18" t="s">
        <v>22</v>
      </c>
    </row>
    <row r="33" spans="1:11" s="18" customFormat="1" ht="13" x14ac:dyDescent="0.3">
      <c r="A33" s="1">
        <v>2468</v>
      </c>
      <c r="B33" s="2" t="s">
        <v>541</v>
      </c>
      <c r="C33" s="3" t="s">
        <v>531</v>
      </c>
      <c r="D33" s="4">
        <v>34530</v>
      </c>
      <c r="E33" s="4">
        <v>49125</v>
      </c>
      <c r="F33" s="4">
        <v>48395</v>
      </c>
      <c r="G33" s="5">
        <v>7473</v>
      </c>
      <c r="H33" s="6" t="s">
        <v>83</v>
      </c>
      <c r="I33" s="2" t="s">
        <v>538</v>
      </c>
      <c r="J33" s="17" t="s">
        <v>16</v>
      </c>
      <c r="K33" s="18" t="s">
        <v>22</v>
      </c>
    </row>
    <row r="34" spans="1:11" s="18" customFormat="1" ht="13" x14ac:dyDescent="0.3">
      <c r="A34" s="1">
        <v>2580</v>
      </c>
      <c r="B34" s="2" t="s">
        <v>542</v>
      </c>
      <c r="C34" s="3" t="s">
        <v>531</v>
      </c>
      <c r="D34" s="4">
        <v>34530</v>
      </c>
      <c r="E34" s="4">
        <v>49125</v>
      </c>
      <c r="F34" s="4">
        <v>48395</v>
      </c>
      <c r="G34" s="5">
        <v>14255</v>
      </c>
      <c r="H34" s="6" t="s">
        <v>83</v>
      </c>
      <c r="I34" s="2" t="s">
        <v>543</v>
      </c>
      <c r="J34" s="17" t="s">
        <v>16</v>
      </c>
      <c r="K34" s="18" t="s">
        <v>22</v>
      </c>
    </row>
    <row r="35" spans="1:11" s="18" customFormat="1" ht="13" x14ac:dyDescent="0.3">
      <c r="A35" s="1">
        <v>2599</v>
      </c>
      <c r="B35" s="2" t="s">
        <v>544</v>
      </c>
      <c r="C35" s="3" t="s">
        <v>531</v>
      </c>
      <c r="D35" s="4">
        <v>34530</v>
      </c>
      <c r="E35" s="4">
        <v>49125</v>
      </c>
      <c r="F35" s="4">
        <v>48395</v>
      </c>
      <c r="G35" s="5">
        <v>13884</v>
      </c>
      <c r="H35" s="6" t="s">
        <v>83</v>
      </c>
      <c r="I35" s="2" t="s">
        <v>545</v>
      </c>
      <c r="J35" s="17" t="s">
        <v>16</v>
      </c>
      <c r="K35" s="18" t="s">
        <v>22</v>
      </c>
    </row>
    <row r="36" spans="1:11" s="18" customFormat="1" ht="13" x14ac:dyDescent="0.3">
      <c r="A36" s="1">
        <v>3494</v>
      </c>
      <c r="B36" s="2" t="s">
        <v>546</v>
      </c>
      <c r="C36" s="3" t="s">
        <v>547</v>
      </c>
      <c r="D36" s="4">
        <v>30882</v>
      </c>
      <c r="E36" s="4">
        <v>49125</v>
      </c>
      <c r="F36" s="4">
        <v>48395</v>
      </c>
      <c r="G36" s="5">
        <v>8560</v>
      </c>
      <c r="H36" s="6" t="s">
        <v>109</v>
      </c>
      <c r="I36" s="2" t="s">
        <v>548</v>
      </c>
      <c r="J36" s="17" t="s">
        <v>16</v>
      </c>
      <c r="K36" s="18" t="s">
        <v>30</v>
      </c>
    </row>
    <row r="37" spans="1:11" s="18" customFormat="1" ht="13" x14ac:dyDescent="0.3">
      <c r="A37" s="1">
        <v>7252</v>
      </c>
      <c r="B37" s="2" t="s">
        <v>549</v>
      </c>
      <c r="C37" s="3" t="s">
        <v>550</v>
      </c>
      <c r="D37" s="4">
        <v>30880</v>
      </c>
      <c r="E37" s="4">
        <v>49125</v>
      </c>
      <c r="F37" s="4">
        <v>48395</v>
      </c>
      <c r="G37" s="5">
        <v>530</v>
      </c>
      <c r="H37" s="6" t="s">
        <v>14</v>
      </c>
      <c r="I37" s="2" t="s">
        <v>549</v>
      </c>
      <c r="J37" s="17" t="s">
        <v>16</v>
      </c>
      <c r="K37" s="18" t="s">
        <v>17</v>
      </c>
    </row>
    <row r="38" spans="1:11" s="18" customFormat="1" ht="13" x14ac:dyDescent="0.3">
      <c r="A38" s="1">
        <v>7337</v>
      </c>
      <c r="B38" s="2" t="s">
        <v>551</v>
      </c>
      <c r="C38" s="3" t="s">
        <v>552</v>
      </c>
      <c r="D38" s="4">
        <v>30869</v>
      </c>
      <c r="E38" s="4">
        <v>49125</v>
      </c>
      <c r="F38" s="4">
        <v>48395</v>
      </c>
      <c r="G38" s="5">
        <v>1470</v>
      </c>
      <c r="H38" s="6" t="s">
        <v>57</v>
      </c>
      <c r="I38" s="2" t="s">
        <v>553</v>
      </c>
      <c r="J38" s="17" t="s">
        <v>16</v>
      </c>
      <c r="K38" s="18" t="s">
        <v>50</v>
      </c>
    </row>
    <row r="39" spans="1:11" s="18" customFormat="1" ht="13" x14ac:dyDescent="0.3">
      <c r="A39" s="1">
        <v>7338</v>
      </c>
      <c r="B39" s="2" t="s">
        <v>554</v>
      </c>
      <c r="C39" s="3" t="s">
        <v>552</v>
      </c>
      <c r="D39" s="4">
        <v>30869</v>
      </c>
      <c r="E39" s="4">
        <v>49125</v>
      </c>
      <c r="F39" s="4">
        <v>48395</v>
      </c>
      <c r="G39" s="5">
        <v>1441</v>
      </c>
      <c r="H39" s="6" t="s">
        <v>57</v>
      </c>
      <c r="I39" s="2" t="s">
        <v>553</v>
      </c>
      <c r="J39" s="17" t="s">
        <v>16</v>
      </c>
      <c r="K39" s="18" t="s">
        <v>50</v>
      </c>
    </row>
    <row r="40" spans="1:11" s="18" customFormat="1" ht="13" x14ac:dyDescent="0.3">
      <c r="A40" s="1">
        <v>1975</v>
      </c>
      <c r="B40" s="2" t="s">
        <v>555</v>
      </c>
      <c r="C40" s="3" t="s">
        <v>106</v>
      </c>
      <c r="D40" s="4">
        <v>38203</v>
      </c>
      <c r="E40" s="4">
        <v>49156</v>
      </c>
      <c r="F40" s="4">
        <v>48426</v>
      </c>
      <c r="G40" s="5">
        <v>60076</v>
      </c>
      <c r="H40" s="6" t="s">
        <v>48</v>
      </c>
      <c r="I40" s="2" t="s">
        <v>202</v>
      </c>
      <c r="J40" s="17" t="s">
        <v>16</v>
      </c>
      <c r="K40" s="18" t="s">
        <v>50</v>
      </c>
    </row>
    <row r="41" spans="1:11" s="18" customFormat="1" ht="13" x14ac:dyDescent="0.3">
      <c r="A41" s="1">
        <v>2055</v>
      </c>
      <c r="B41" s="2" t="s">
        <v>556</v>
      </c>
      <c r="C41" s="3" t="s">
        <v>106</v>
      </c>
      <c r="D41" s="4">
        <v>38203</v>
      </c>
      <c r="E41" s="4">
        <v>49156</v>
      </c>
      <c r="F41" s="4">
        <v>48426</v>
      </c>
      <c r="G41" s="5">
        <v>82800</v>
      </c>
      <c r="H41" s="6" t="s">
        <v>48</v>
      </c>
      <c r="I41" s="2" t="s">
        <v>557</v>
      </c>
      <c r="J41" s="17" t="s">
        <v>16</v>
      </c>
      <c r="K41" s="18" t="s">
        <v>50</v>
      </c>
    </row>
    <row r="42" spans="1:11" s="18" customFormat="1" ht="13" x14ac:dyDescent="0.3">
      <c r="A42" s="1">
        <v>2061</v>
      </c>
      <c r="B42" s="2" t="s">
        <v>558</v>
      </c>
      <c r="C42" s="3" t="s">
        <v>106</v>
      </c>
      <c r="D42" s="4">
        <v>38203</v>
      </c>
      <c r="E42" s="4">
        <v>49156</v>
      </c>
      <c r="F42" s="4">
        <v>48426</v>
      </c>
      <c r="G42" s="5">
        <v>57439</v>
      </c>
      <c r="H42" s="6" t="s">
        <v>48</v>
      </c>
      <c r="I42" s="2" t="s">
        <v>202</v>
      </c>
      <c r="J42" s="17" t="s">
        <v>16</v>
      </c>
      <c r="K42" s="18" t="s">
        <v>50</v>
      </c>
    </row>
    <row r="43" spans="1:11" s="18" customFormat="1" ht="13" x14ac:dyDescent="0.3">
      <c r="A43" s="1">
        <v>2777</v>
      </c>
      <c r="B43" s="2" t="s">
        <v>559</v>
      </c>
      <c r="C43" s="3" t="s">
        <v>106</v>
      </c>
      <c r="D43" s="4">
        <v>38203</v>
      </c>
      <c r="E43" s="4">
        <v>49156</v>
      </c>
      <c r="F43" s="4">
        <v>48426</v>
      </c>
      <c r="G43" s="5">
        <v>34500</v>
      </c>
      <c r="H43" s="6" t="s">
        <v>48</v>
      </c>
      <c r="I43" s="2" t="s">
        <v>202</v>
      </c>
      <c r="J43" s="17" t="s">
        <v>16</v>
      </c>
      <c r="K43" s="18" t="s">
        <v>50</v>
      </c>
    </row>
    <row r="44" spans="1:11" s="18" customFormat="1" ht="13" x14ac:dyDescent="0.3">
      <c r="A44" s="1">
        <v>7410</v>
      </c>
      <c r="B44" s="2" t="s">
        <v>560</v>
      </c>
      <c r="C44" s="3" t="s">
        <v>561</v>
      </c>
      <c r="D44" s="4">
        <v>30909</v>
      </c>
      <c r="E44" s="4">
        <v>49156</v>
      </c>
      <c r="F44" s="4">
        <v>48426</v>
      </c>
      <c r="G44" s="5">
        <v>623</v>
      </c>
      <c r="H44" s="6" t="s">
        <v>66</v>
      </c>
      <c r="I44" s="2" t="s">
        <v>562</v>
      </c>
      <c r="J44" s="17" t="s">
        <v>16</v>
      </c>
      <c r="K44" s="18" t="s">
        <v>35</v>
      </c>
    </row>
    <row r="45" spans="1:11" s="18" customFormat="1" ht="13" x14ac:dyDescent="0.3">
      <c r="A45" s="1">
        <v>309</v>
      </c>
      <c r="B45" s="2" t="s">
        <v>563</v>
      </c>
      <c r="C45" s="3" t="s">
        <v>564</v>
      </c>
      <c r="D45" s="4">
        <v>38233</v>
      </c>
      <c r="E45" s="4">
        <v>49187</v>
      </c>
      <c r="F45" s="4">
        <v>48457</v>
      </c>
      <c r="G45" s="5">
        <v>32416</v>
      </c>
      <c r="H45" s="6" t="s">
        <v>109</v>
      </c>
      <c r="I45" s="2" t="s">
        <v>565</v>
      </c>
      <c r="J45" s="17" t="s">
        <v>16</v>
      </c>
      <c r="K45" s="18" t="s">
        <v>30</v>
      </c>
    </row>
    <row r="46" spans="1:11" s="18" customFormat="1" ht="13" x14ac:dyDescent="0.3">
      <c r="A46" s="1">
        <v>372</v>
      </c>
      <c r="B46" s="2" t="s">
        <v>566</v>
      </c>
      <c r="C46" s="3" t="s">
        <v>13</v>
      </c>
      <c r="D46" s="4">
        <v>38233</v>
      </c>
      <c r="E46" s="4">
        <v>49187</v>
      </c>
      <c r="F46" s="4">
        <v>48457</v>
      </c>
      <c r="G46" s="5">
        <v>2520</v>
      </c>
      <c r="H46" s="6" t="s">
        <v>14</v>
      </c>
      <c r="I46" s="2" t="s">
        <v>567</v>
      </c>
      <c r="J46" s="17" t="s">
        <v>16</v>
      </c>
      <c r="K46" s="18" t="s">
        <v>17</v>
      </c>
    </row>
    <row r="47" spans="1:11" s="18" customFormat="1" ht="13" x14ac:dyDescent="0.3">
      <c r="A47" s="1">
        <v>4285</v>
      </c>
      <c r="B47" s="2" t="s">
        <v>568</v>
      </c>
      <c r="C47" s="3" t="s">
        <v>569</v>
      </c>
      <c r="D47" s="4">
        <v>30946</v>
      </c>
      <c r="E47" s="4">
        <v>49187</v>
      </c>
      <c r="F47" s="4">
        <v>48457</v>
      </c>
      <c r="G47" s="5">
        <v>7400</v>
      </c>
      <c r="H47" s="6" t="s">
        <v>93</v>
      </c>
      <c r="I47" s="2" t="s">
        <v>570</v>
      </c>
      <c r="J47" s="17" t="s">
        <v>16</v>
      </c>
      <c r="K47" s="18" t="s">
        <v>17</v>
      </c>
    </row>
    <row r="48" spans="1:11" s="18" customFormat="1" ht="13" x14ac:dyDescent="0.3">
      <c r="A48" s="1">
        <v>7214</v>
      </c>
      <c r="B48" s="2" t="s">
        <v>571</v>
      </c>
      <c r="C48" s="3" t="s">
        <v>572</v>
      </c>
      <c r="D48" s="4">
        <v>30953</v>
      </c>
      <c r="E48" s="4">
        <v>49187</v>
      </c>
      <c r="F48" s="4">
        <v>48457</v>
      </c>
      <c r="G48" s="5">
        <v>1</v>
      </c>
      <c r="H48" s="6" t="s">
        <v>57</v>
      </c>
      <c r="I48" s="2" t="s">
        <v>573</v>
      </c>
      <c r="J48" s="17" t="s">
        <v>16</v>
      </c>
      <c r="K48" s="18" t="s">
        <v>50</v>
      </c>
    </row>
    <row r="49" spans="1:13" s="18" customFormat="1" ht="13" x14ac:dyDescent="0.3">
      <c r="A49" s="1">
        <v>1962</v>
      </c>
      <c r="B49" s="2" t="s">
        <v>574</v>
      </c>
      <c r="C49" s="3" t="s">
        <v>575</v>
      </c>
      <c r="D49" s="4">
        <v>37188</v>
      </c>
      <c r="E49" s="4">
        <v>49217</v>
      </c>
      <c r="F49" s="4">
        <v>48487</v>
      </c>
      <c r="G49" s="5">
        <v>195750</v>
      </c>
      <c r="H49" s="6" t="s">
        <v>14</v>
      </c>
      <c r="I49" s="2" t="s">
        <v>576</v>
      </c>
      <c r="J49" s="17" t="s">
        <v>16</v>
      </c>
      <c r="K49" s="18" t="s">
        <v>17</v>
      </c>
    </row>
    <row r="50" spans="1:13" s="18" customFormat="1" ht="13" x14ac:dyDescent="0.3">
      <c r="A50" s="1">
        <v>2608</v>
      </c>
      <c r="B50" s="2" t="s">
        <v>577</v>
      </c>
      <c r="C50" s="3" t="s">
        <v>578</v>
      </c>
      <c r="D50" s="4">
        <v>34631</v>
      </c>
      <c r="E50" s="4">
        <v>49217</v>
      </c>
      <c r="F50" s="4">
        <v>48487</v>
      </c>
      <c r="G50" s="5">
        <v>1400</v>
      </c>
      <c r="H50" s="6" t="s">
        <v>124</v>
      </c>
      <c r="I50" s="2" t="s">
        <v>579</v>
      </c>
      <c r="J50" s="17" t="s">
        <v>16</v>
      </c>
      <c r="K50" s="18" t="s">
        <v>35</v>
      </c>
    </row>
    <row r="51" spans="1:13" s="18" customFormat="1" ht="13" x14ac:dyDescent="0.3">
      <c r="A51" s="1">
        <v>3671</v>
      </c>
      <c r="B51" s="2" t="s">
        <v>580</v>
      </c>
      <c r="C51" s="3" t="s">
        <v>547</v>
      </c>
      <c r="D51" s="4">
        <v>30970</v>
      </c>
      <c r="E51" s="4">
        <v>49217</v>
      </c>
      <c r="F51" s="4">
        <v>48487</v>
      </c>
      <c r="G51" s="5">
        <v>9500</v>
      </c>
      <c r="H51" s="6" t="s">
        <v>109</v>
      </c>
      <c r="I51" s="2" t="s">
        <v>548</v>
      </c>
      <c r="J51" s="17" t="s">
        <v>16</v>
      </c>
      <c r="K51" s="18" t="s">
        <v>30</v>
      </c>
    </row>
    <row r="52" spans="1:13" x14ac:dyDescent="0.35">
      <c r="A52" s="11" t="s">
        <v>105</v>
      </c>
      <c r="B52" s="12">
        <f>SUBTOTAL(103,Table3216[Project Number])</f>
        <v>49</v>
      </c>
      <c r="C52" s="13"/>
      <c r="D52" s="11"/>
      <c r="E52" s="11"/>
      <c r="F52" s="11"/>
      <c r="G52" s="11"/>
      <c r="H52" s="11"/>
      <c r="I52" s="12"/>
      <c r="J52" s="14"/>
      <c r="K52" s="10"/>
    </row>
    <row r="55" spans="1:13" x14ac:dyDescent="0.35">
      <c r="A55" s="22" t="s">
        <v>153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3" x14ac:dyDescent="0.35">
      <c r="A56" s="7" t="s">
        <v>1</v>
      </c>
      <c r="B56" s="8" t="s">
        <v>2</v>
      </c>
      <c r="C56" s="9" t="s">
        <v>3</v>
      </c>
      <c r="D56" s="8" t="s">
        <v>4</v>
      </c>
      <c r="E56" s="8" t="s">
        <v>5</v>
      </c>
      <c r="F56" s="15" t="s">
        <v>152</v>
      </c>
      <c r="G56" s="9" t="s">
        <v>7</v>
      </c>
      <c r="H56" s="9" t="s">
        <v>8</v>
      </c>
      <c r="I56" s="9" t="s">
        <v>9</v>
      </c>
      <c r="J56" s="9" t="s">
        <v>10</v>
      </c>
      <c r="K56" s="9" t="s">
        <v>11</v>
      </c>
    </row>
    <row r="57" spans="1:13" s="18" customFormat="1" ht="13" x14ac:dyDescent="0.3">
      <c r="A57" s="1">
        <v>2142</v>
      </c>
      <c r="B57" s="2" t="s">
        <v>823</v>
      </c>
      <c r="C57" s="3" t="s">
        <v>128</v>
      </c>
      <c r="D57" s="4">
        <v>38000</v>
      </c>
      <c r="E57" s="4">
        <v>49979</v>
      </c>
      <c r="F57" s="4">
        <v>48152</v>
      </c>
      <c r="G57" s="5">
        <v>76400</v>
      </c>
      <c r="H57" s="6" t="s">
        <v>33</v>
      </c>
      <c r="I57" s="2" t="s">
        <v>822</v>
      </c>
      <c r="J57" s="17" t="s">
        <v>16</v>
      </c>
      <c r="K57" s="18" t="s">
        <v>35</v>
      </c>
      <c r="L57" s="19"/>
      <c r="M57" s="19"/>
    </row>
    <row r="58" spans="1:13" s="18" customFormat="1" ht="13" x14ac:dyDescent="0.3">
      <c r="A58" s="1">
        <v>2325</v>
      </c>
      <c r="B58" s="2" t="s">
        <v>824</v>
      </c>
      <c r="C58" s="3" t="s">
        <v>128</v>
      </c>
      <c r="D58" s="4">
        <v>35759</v>
      </c>
      <c r="E58" s="4">
        <v>49979</v>
      </c>
      <c r="F58" s="4">
        <v>48152</v>
      </c>
      <c r="G58" s="5">
        <v>15980</v>
      </c>
      <c r="H58" s="6" t="s">
        <v>33</v>
      </c>
      <c r="I58" s="2" t="s">
        <v>822</v>
      </c>
      <c r="J58" s="17" t="s">
        <v>16</v>
      </c>
      <c r="K58" s="18" t="s">
        <v>35</v>
      </c>
      <c r="L58" s="19"/>
      <c r="M58" s="19"/>
    </row>
    <row r="59" spans="1:13" s="18" customFormat="1" ht="13" x14ac:dyDescent="0.3">
      <c r="A59" s="1">
        <v>2329</v>
      </c>
      <c r="B59" s="2" t="s">
        <v>825</v>
      </c>
      <c r="C59" s="3" t="s">
        <v>128</v>
      </c>
      <c r="D59" s="4">
        <v>35759</v>
      </c>
      <c r="E59" s="4">
        <v>49979</v>
      </c>
      <c r="F59" s="4">
        <v>48152</v>
      </c>
      <c r="G59" s="5">
        <v>83700</v>
      </c>
      <c r="H59" s="6" t="s">
        <v>33</v>
      </c>
      <c r="I59" s="2" t="s">
        <v>822</v>
      </c>
      <c r="J59" s="17" t="s">
        <v>16</v>
      </c>
      <c r="K59" s="18" t="s">
        <v>35</v>
      </c>
      <c r="L59" s="19"/>
      <c r="M59" s="19"/>
    </row>
    <row r="60" spans="1:13" s="18" customFormat="1" ht="13" x14ac:dyDescent="0.3">
      <c r="A60" s="1">
        <v>2574</v>
      </c>
      <c r="B60" s="2" t="s">
        <v>826</v>
      </c>
      <c r="C60" s="3" t="s">
        <v>827</v>
      </c>
      <c r="D60" s="4">
        <v>38415</v>
      </c>
      <c r="E60" s="4">
        <v>49979</v>
      </c>
      <c r="F60" s="4">
        <v>48152</v>
      </c>
      <c r="G60" s="5">
        <v>6915</v>
      </c>
      <c r="H60" s="6" t="s">
        <v>33</v>
      </c>
      <c r="I60" s="2" t="s">
        <v>822</v>
      </c>
      <c r="J60" s="17" t="s">
        <v>16</v>
      </c>
      <c r="K60" s="18" t="s">
        <v>35</v>
      </c>
      <c r="L60" s="19"/>
      <c r="M60" s="19"/>
    </row>
    <row r="61" spans="1:13" s="18" customFormat="1" ht="13" x14ac:dyDescent="0.3">
      <c r="A61" s="1">
        <v>2671</v>
      </c>
      <c r="B61" s="2" t="s">
        <v>828</v>
      </c>
      <c r="C61" s="3" t="s">
        <v>829</v>
      </c>
      <c r="D61" s="4">
        <v>35759</v>
      </c>
      <c r="E61" s="4">
        <v>49979</v>
      </c>
      <c r="F61" s="4">
        <v>48152</v>
      </c>
      <c r="G61" s="5"/>
      <c r="H61" s="6" t="s">
        <v>33</v>
      </c>
      <c r="I61" s="2" t="s">
        <v>822</v>
      </c>
      <c r="J61" s="17" t="s">
        <v>463</v>
      </c>
      <c r="K61" s="18" t="s">
        <v>35</v>
      </c>
      <c r="L61" s="19"/>
      <c r="M61" s="19"/>
    </row>
    <row r="62" spans="1:13" s="18" customFormat="1" ht="13" x14ac:dyDescent="0.3">
      <c r="A62" s="1">
        <v>11472</v>
      </c>
      <c r="B62" s="2" t="s">
        <v>830</v>
      </c>
      <c r="C62" s="3" t="s">
        <v>831</v>
      </c>
      <c r="D62" s="4">
        <v>38084</v>
      </c>
      <c r="E62" s="4">
        <v>49979</v>
      </c>
      <c r="F62" s="4">
        <v>48152</v>
      </c>
      <c r="G62" s="5">
        <v>1050</v>
      </c>
      <c r="H62" s="6" t="s">
        <v>33</v>
      </c>
      <c r="I62" s="2" t="s">
        <v>514</v>
      </c>
      <c r="J62" s="17" t="s">
        <v>16</v>
      </c>
      <c r="K62" s="18" t="s">
        <v>35</v>
      </c>
      <c r="L62" s="19"/>
      <c r="M62" s="19"/>
    </row>
    <row r="63" spans="1:13" s="18" customFormat="1" ht="13" x14ac:dyDescent="0.3">
      <c r="A63" s="1">
        <v>2551</v>
      </c>
      <c r="B63" s="2" t="s">
        <v>832</v>
      </c>
      <c r="C63" s="3" t="s">
        <v>246</v>
      </c>
      <c r="D63" s="4">
        <v>35430</v>
      </c>
      <c r="E63" s="4">
        <v>50009</v>
      </c>
      <c r="F63" s="4">
        <v>48182</v>
      </c>
      <c r="G63" s="5">
        <v>4105</v>
      </c>
      <c r="H63" s="6" t="s">
        <v>83</v>
      </c>
      <c r="I63" s="2" t="s">
        <v>248</v>
      </c>
      <c r="J63" s="17" t="s">
        <v>16</v>
      </c>
      <c r="K63" s="18" t="s">
        <v>22</v>
      </c>
      <c r="L63" s="19"/>
      <c r="M63" s="19"/>
    </row>
    <row r="64" spans="1:13" s="18" customFormat="1" ht="13" x14ac:dyDescent="0.3">
      <c r="A64" s="1">
        <v>2579</v>
      </c>
      <c r="B64" s="2" t="s">
        <v>833</v>
      </c>
      <c r="C64" s="3" t="s">
        <v>246</v>
      </c>
      <c r="D64" s="4">
        <v>35422</v>
      </c>
      <c r="E64" s="4">
        <v>50009</v>
      </c>
      <c r="F64" s="4">
        <v>48182</v>
      </c>
      <c r="G64" s="5">
        <v>4800</v>
      </c>
      <c r="H64" s="6" t="s">
        <v>247</v>
      </c>
      <c r="I64" s="2" t="s">
        <v>248</v>
      </c>
      <c r="J64" s="17" t="s">
        <v>16</v>
      </c>
      <c r="K64" s="18" t="s">
        <v>158</v>
      </c>
      <c r="L64" s="19"/>
      <c r="M64" s="19"/>
    </row>
    <row r="65" spans="1:13" s="18" customFormat="1" ht="13" x14ac:dyDescent="0.3">
      <c r="A65" s="1">
        <v>2964</v>
      </c>
      <c r="B65" s="2" t="s">
        <v>834</v>
      </c>
      <c r="C65" s="3" t="s">
        <v>835</v>
      </c>
      <c r="D65" s="4">
        <v>37953</v>
      </c>
      <c r="E65" s="4">
        <v>50009</v>
      </c>
      <c r="F65" s="4">
        <v>48182</v>
      </c>
      <c r="G65" s="5">
        <v>2720</v>
      </c>
      <c r="H65" s="6" t="s">
        <v>83</v>
      </c>
      <c r="I65" s="2" t="s">
        <v>248</v>
      </c>
      <c r="J65" s="17" t="s">
        <v>16</v>
      </c>
      <c r="K65" s="18" t="s">
        <v>22</v>
      </c>
      <c r="L65" s="19"/>
      <c r="M65" s="19"/>
    </row>
    <row r="66" spans="1:13" s="18" customFormat="1" ht="13" x14ac:dyDescent="0.3">
      <c r="A66" s="1">
        <v>3865</v>
      </c>
      <c r="B66" s="2" t="s">
        <v>836</v>
      </c>
      <c r="C66" s="3" t="s">
        <v>837</v>
      </c>
      <c r="D66" s="4">
        <v>31750</v>
      </c>
      <c r="E66" s="4">
        <v>50009</v>
      </c>
      <c r="F66" s="4">
        <v>48182</v>
      </c>
      <c r="G66" s="5">
        <v>6070</v>
      </c>
      <c r="H66" s="6" t="s">
        <v>505</v>
      </c>
      <c r="I66" s="2" t="s">
        <v>838</v>
      </c>
      <c r="J66" s="17" t="s">
        <v>16</v>
      </c>
      <c r="K66" s="18" t="s">
        <v>45</v>
      </c>
      <c r="L66" s="19"/>
      <c r="M66" s="19"/>
    </row>
    <row r="67" spans="1:13" s="18" customFormat="1" ht="13" x14ac:dyDescent="0.3">
      <c r="A67" s="1">
        <v>6281</v>
      </c>
      <c r="B67" s="2" t="s">
        <v>839</v>
      </c>
      <c r="C67" s="3" t="s">
        <v>840</v>
      </c>
      <c r="D67" s="4">
        <v>31769</v>
      </c>
      <c r="E67" s="4">
        <v>50009</v>
      </c>
      <c r="F67" s="4">
        <v>48182</v>
      </c>
      <c r="G67" s="5">
        <v>935</v>
      </c>
      <c r="H67" s="6" t="s">
        <v>14</v>
      </c>
      <c r="I67" s="2" t="s">
        <v>841</v>
      </c>
      <c r="J67" s="17" t="s">
        <v>16</v>
      </c>
      <c r="K67" s="18" t="s">
        <v>17</v>
      </c>
      <c r="L67" s="19"/>
      <c r="M67" s="19"/>
    </row>
    <row r="68" spans="1:13" s="18" customFormat="1" ht="13" x14ac:dyDescent="0.3">
      <c r="A68" s="1">
        <v>6896</v>
      </c>
      <c r="B68" s="2" t="s">
        <v>842</v>
      </c>
      <c r="C68" s="3" t="s">
        <v>843</v>
      </c>
      <c r="D68" s="4">
        <v>31776</v>
      </c>
      <c r="E68" s="4">
        <v>50009</v>
      </c>
      <c r="F68" s="4">
        <v>48182</v>
      </c>
      <c r="G68" s="5">
        <v>14500</v>
      </c>
      <c r="H68" s="6" t="s">
        <v>14</v>
      </c>
      <c r="I68" s="2" t="s">
        <v>844</v>
      </c>
      <c r="J68" s="17" t="s">
        <v>16</v>
      </c>
      <c r="K68" s="18" t="s">
        <v>17</v>
      </c>
      <c r="L68" s="19"/>
      <c r="M68" s="19"/>
    </row>
    <row r="69" spans="1:13" s="18" customFormat="1" ht="13" x14ac:dyDescent="0.3">
      <c r="A69" s="1">
        <v>7447</v>
      </c>
      <c r="B69" s="2" t="s">
        <v>845</v>
      </c>
      <c r="C69" s="3" t="s">
        <v>846</v>
      </c>
      <c r="D69" s="4">
        <v>31775</v>
      </c>
      <c r="E69" s="4">
        <v>50009</v>
      </c>
      <c r="F69" s="4">
        <v>48182</v>
      </c>
      <c r="G69" s="5">
        <v>900</v>
      </c>
      <c r="H69" s="6" t="s">
        <v>48</v>
      </c>
      <c r="I69" s="2" t="s">
        <v>847</v>
      </c>
      <c r="J69" s="17" t="s">
        <v>16</v>
      </c>
      <c r="K69" s="18" t="s">
        <v>50</v>
      </c>
      <c r="L69" s="19"/>
      <c r="M69" s="19"/>
    </row>
    <row r="70" spans="1:13" s="18" customFormat="1" ht="13" x14ac:dyDescent="0.3">
      <c r="A70" s="1">
        <v>8296</v>
      </c>
      <c r="B70" s="2" t="s">
        <v>848</v>
      </c>
      <c r="C70" s="3" t="s">
        <v>849</v>
      </c>
      <c r="D70" s="4">
        <v>31748</v>
      </c>
      <c r="E70" s="4">
        <v>50009</v>
      </c>
      <c r="F70" s="4">
        <v>48182</v>
      </c>
      <c r="G70" s="5">
        <v>29900</v>
      </c>
      <c r="H70" s="6" t="s">
        <v>14</v>
      </c>
      <c r="I70" s="2" t="s">
        <v>850</v>
      </c>
      <c r="J70" s="17" t="s">
        <v>16</v>
      </c>
      <c r="K70" s="18" t="s">
        <v>17</v>
      </c>
      <c r="L70" s="19"/>
      <c r="M70" s="19"/>
    </row>
    <row r="71" spans="1:13" s="18" customFormat="1" ht="13" x14ac:dyDescent="0.3">
      <c r="A71" s="1">
        <v>11530</v>
      </c>
      <c r="B71" s="2" t="s">
        <v>851</v>
      </c>
      <c r="C71" s="3" t="s">
        <v>852</v>
      </c>
      <c r="D71" s="4">
        <v>35426</v>
      </c>
      <c r="E71" s="4">
        <v>50009</v>
      </c>
      <c r="F71" s="4">
        <v>48182</v>
      </c>
      <c r="G71" s="5">
        <v>900</v>
      </c>
      <c r="H71" s="6" t="s">
        <v>853</v>
      </c>
      <c r="I71" s="2" t="s">
        <v>854</v>
      </c>
      <c r="J71" s="17" t="s">
        <v>16</v>
      </c>
      <c r="K71" s="18" t="s">
        <v>158</v>
      </c>
      <c r="L71" s="19"/>
      <c r="M71" s="19"/>
    </row>
    <row r="72" spans="1:13" s="18" customFormat="1" ht="13" x14ac:dyDescent="0.3">
      <c r="A72" s="1">
        <v>11797</v>
      </c>
      <c r="B72" s="2" t="s">
        <v>855</v>
      </c>
      <c r="C72" s="3" t="s">
        <v>856</v>
      </c>
      <c r="D72" s="4">
        <v>37888</v>
      </c>
      <c r="E72" s="4">
        <v>50009</v>
      </c>
      <c r="F72" s="4">
        <v>48182</v>
      </c>
      <c r="G72" s="5">
        <v>900</v>
      </c>
      <c r="H72" s="6" t="s">
        <v>83</v>
      </c>
      <c r="I72" s="2" t="s">
        <v>248</v>
      </c>
      <c r="J72" s="17" t="s">
        <v>16</v>
      </c>
      <c r="K72" s="18" t="s">
        <v>22</v>
      </c>
      <c r="L72" s="19"/>
      <c r="M72" s="19"/>
    </row>
    <row r="73" spans="1:13" s="18" customFormat="1" ht="13" x14ac:dyDescent="0.3">
      <c r="A73" s="1">
        <v>1960</v>
      </c>
      <c r="B73" s="2" t="s">
        <v>857</v>
      </c>
      <c r="C73" s="3" t="s">
        <v>858</v>
      </c>
      <c r="D73" s="4">
        <v>38092</v>
      </c>
      <c r="E73" s="4">
        <v>50071</v>
      </c>
      <c r="F73" s="4">
        <v>48244</v>
      </c>
      <c r="G73" s="5">
        <v>18960</v>
      </c>
      <c r="H73" s="6" t="s">
        <v>25</v>
      </c>
      <c r="I73" s="2" t="s">
        <v>859</v>
      </c>
      <c r="J73" s="17" t="s">
        <v>16</v>
      </c>
      <c r="K73" s="18" t="s">
        <v>158</v>
      </c>
      <c r="L73" s="19"/>
      <c r="M73" s="19"/>
    </row>
    <row r="74" spans="1:13" s="18" customFormat="1" ht="13" x14ac:dyDescent="0.3">
      <c r="A74" s="1">
        <v>2390</v>
      </c>
      <c r="B74" s="2" t="s">
        <v>860</v>
      </c>
      <c r="C74" s="3" t="s">
        <v>861</v>
      </c>
      <c r="D74" s="4">
        <v>35466</v>
      </c>
      <c r="E74" s="4">
        <v>50071</v>
      </c>
      <c r="F74" s="4">
        <v>48244</v>
      </c>
      <c r="G74" s="5">
        <v>9139</v>
      </c>
      <c r="H74" s="6" t="s">
        <v>25</v>
      </c>
      <c r="I74" s="2" t="s">
        <v>859</v>
      </c>
      <c r="J74" s="17" t="s">
        <v>16</v>
      </c>
      <c r="K74" s="18" t="s">
        <v>158</v>
      </c>
      <c r="L74" s="19"/>
      <c r="M74" s="19"/>
    </row>
    <row r="75" spans="1:13" s="18" customFormat="1" ht="13" x14ac:dyDescent="0.3">
      <c r="A75" s="1">
        <v>2395</v>
      </c>
      <c r="B75" s="2" t="s">
        <v>862</v>
      </c>
      <c r="C75" s="3" t="s">
        <v>863</v>
      </c>
      <c r="D75" s="4">
        <v>35466</v>
      </c>
      <c r="E75" s="4">
        <v>50071</v>
      </c>
      <c r="F75" s="4">
        <v>48244</v>
      </c>
      <c r="G75" s="5">
        <v>960</v>
      </c>
      <c r="H75" s="6" t="s">
        <v>25</v>
      </c>
      <c r="I75" s="2" t="s">
        <v>864</v>
      </c>
      <c r="J75" s="17" t="s">
        <v>16</v>
      </c>
      <c r="K75" s="18" t="s">
        <v>158</v>
      </c>
      <c r="L75" s="19"/>
      <c r="M75" s="19"/>
    </row>
    <row r="76" spans="1:13" s="18" customFormat="1" ht="13" x14ac:dyDescent="0.3">
      <c r="A76" s="1">
        <v>2421</v>
      </c>
      <c r="B76" s="2" t="s">
        <v>865</v>
      </c>
      <c r="C76" s="3" t="s">
        <v>863</v>
      </c>
      <c r="D76" s="4">
        <v>35466</v>
      </c>
      <c r="E76" s="4">
        <v>50071</v>
      </c>
      <c r="F76" s="4">
        <v>48244</v>
      </c>
      <c r="G76" s="5">
        <v>1200</v>
      </c>
      <c r="H76" s="6" t="s">
        <v>25</v>
      </c>
      <c r="I76" s="2" t="s">
        <v>864</v>
      </c>
      <c r="J76" s="17" t="s">
        <v>16</v>
      </c>
      <c r="K76" s="18" t="s">
        <v>158</v>
      </c>
      <c r="L76" s="19"/>
      <c r="M76" s="19"/>
    </row>
    <row r="77" spans="1:13" s="18" customFormat="1" ht="13" x14ac:dyDescent="0.3">
      <c r="A77" s="1">
        <v>2473</v>
      </c>
      <c r="B77" s="2" t="s">
        <v>866</v>
      </c>
      <c r="C77" s="3" t="s">
        <v>863</v>
      </c>
      <c r="D77" s="4">
        <v>35466</v>
      </c>
      <c r="E77" s="4">
        <v>50071</v>
      </c>
      <c r="F77" s="4">
        <v>48244</v>
      </c>
      <c r="G77" s="5">
        <v>1500</v>
      </c>
      <c r="H77" s="6" t="s">
        <v>25</v>
      </c>
      <c r="I77" s="2" t="s">
        <v>867</v>
      </c>
      <c r="J77" s="17" t="s">
        <v>16</v>
      </c>
      <c r="K77" s="18" t="s">
        <v>158</v>
      </c>
      <c r="L77" s="19"/>
      <c r="M77" s="19"/>
    </row>
    <row r="78" spans="1:13" s="18" customFormat="1" ht="13" x14ac:dyDescent="0.3">
      <c r="A78" s="1">
        <v>2475</v>
      </c>
      <c r="B78" s="2" t="s">
        <v>868</v>
      </c>
      <c r="C78" s="3" t="s">
        <v>869</v>
      </c>
      <c r="D78" s="4">
        <v>35466</v>
      </c>
      <c r="E78" s="4">
        <v>50071</v>
      </c>
      <c r="F78" s="4">
        <v>48244</v>
      </c>
      <c r="G78" s="5">
        <v>1400</v>
      </c>
      <c r="H78" s="6" t="s">
        <v>25</v>
      </c>
      <c r="I78" s="2" t="s">
        <v>859</v>
      </c>
      <c r="J78" s="17" t="s">
        <v>16</v>
      </c>
      <c r="K78" s="18" t="s">
        <v>158</v>
      </c>
      <c r="L78" s="19"/>
      <c r="M78" s="19"/>
    </row>
    <row r="79" spans="1:13" s="18" customFormat="1" ht="13" x14ac:dyDescent="0.3">
      <c r="A79" s="1">
        <v>2640</v>
      </c>
      <c r="B79" s="2" t="s">
        <v>870</v>
      </c>
      <c r="C79" s="3" t="s">
        <v>863</v>
      </c>
      <c r="D79" s="4">
        <v>35466</v>
      </c>
      <c r="E79" s="4">
        <v>50071</v>
      </c>
      <c r="F79" s="4">
        <v>48244</v>
      </c>
      <c r="G79" s="5">
        <v>800</v>
      </c>
      <c r="H79" s="6" t="s">
        <v>25</v>
      </c>
      <c r="I79" s="2" t="s">
        <v>864</v>
      </c>
      <c r="J79" s="17" t="s">
        <v>16</v>
      </c>
      <c r="K79" s="18" t="s">
        <v>158</v>
      </c>
      <c r="L79" s="19"/>
      <c r="M79" s="19"/>
    </row>
    <row r="80" spans="1:13" s="18" customFormat="1" ht="13" x14ac:dyDescent="0.3">
      <c r="A80" s="1">
        <v>10854</v>
      </c>
      <c r="B80" s="2" t="s">
        <v>130</v>
      </c>
      <c r="C80" s="3" t="s">
        <v>871</v>
      </c>
      <c r="D80" s="4">
        <v>35468</v>
      </c>
      <c r="E80" s="4">
        <v>50071</v>
      </c>
      <c r="F80" s="4">
        <v>48244</v>
      </c>
      <c r="G80" s="5">
        <v>2000</v>
      </c>
      <c r="H80" s="6" t="s">
        <v>83</v>
      </c>
      <c r="I80" s="2" t="s">
        <v>872</v>
      </c>
      <c r="J80" s="17" t="s">
        <v>16</v>
      </c>
      <c r="K80" s="18" t="s">
        <v>22</v>
      </c>
      <c r="L80" s="19"/>
      <c r="M80" s="19"/>
    </row>
    <row r="81" spans="1:13" s="18" customFormat="1" ht="13" x14ac:dyDescent="0.3">
      <c r="A81" s="1">
        <v>1862</v>
      </c>
      <c r="B81" s="2" t="s">
        <v>873</v>
      </c>
      <c r="C81" s="3" t="s">
        <v>874</v>
      </c>
      <c r="D81" s="4">
        <v>35496</v>
      </c>
      <c r="E81" s="4">
        <v>50099</v>
      </c>
      <c r="F81" s="4">
        <v>48272</v>
      </c>
      <c r="G81" s="5">
        <v>116562</v>
      </c>
      <c r="H81" s="6" t="s">
        <v>57</v>
      </c>
      <c r="I81" s="2" t="s">
        <v>873</v>
      </c>
      <c r="J81" s="17" t="s">
        <v>16</v>
      </c>
      <c r="K81" s="18" t="s">
        <v>50</v>
      </c>
      <c r="L81" s="19"/>
      <c r="M81" s="19"/>
    </row>
    <row r="82" spans="1:13" s="18" customFormat="1" ht="13" x14ac:dyDescent="0.3">
      <c r="A82" s="1">
        <v>2438</v>
      </c>
      <c r="B82" s="2" t="s">
        <v>875</v>
      </c>
      <c r="C82" s="3" t="s">
        <v>876</v>
      </c>
      <c r="D82" s="4">
        <v>35474</v>
      </c>
      <c r="E82" s="4">
        <v>50099</v>
      </c>
      <c r="F82" s="4">
        <v>48272</v>
      </c>
      <c r="G82" s="5">
        <v>7440</v>
      </c>
      <c r="H82" s="6" t="s">
        <v>20</v>
      </c>
      <c r="I82" s="2" t="s">
        <v>877</v>
      </c>
      <c r="J82" s="17" t="s">
        <v>16</v>
      </c>
      <c r="K82" s="18" t="s">
        <v>22</v>
      </c>
      <c r="L82" s="19"/>
      <c r="M82" s="19"/>
    </row>
    <row r="83" spans="1:13" s="18" customFormat="1" ht="13" x14ac:dyDescent="0.3">
      <c r="A83" s="1">
        <v>9029</v>
      </c>
      <c r="B83" s="2" t="s">
        <v>878</v>
      </c>
      <c r="C83" s="3" t="s">
        <v>879</v>
      </c>
      <c r="D83" s="4">
        <v>31847</v>
      </c>
      <c r="E83" s="4">
        <v>50099</v>
      </c>
      <c r="F83" s="4">
        <v>48272</v>
      </c>
      <c r="G83" s="5">
        <v>1100</v>
      </c>
      <c r="H83" s="6" t="s">
        <v>14</v>
      </c>
      <c r="I83" s="2" t="s">
        <v>880</v>
      </c>
      <c r="J83" s="17" t="s">
        <v>16</v>
      </c>
      <c r="K83" s="18" t="s">
        <v>17</v>
      </c>
      <c r="L83" s="19"/>
      <c r="M83" s="19"/>
    </row>
    <row r="84" spans="1:13" s="18" customFormat="1" ht="13" x14ac:dyDescent="0.3">
      <c r="A84" s="1">
        <v>9202</v>
      </c>
      <c r="B84" s="2" t="s">
        <v>881</v>
      </c>
      <c r="C84" s="3" t="s">
        <v>882</v>
      </c>
      <c r="D84" s="4">
        <v>31867</v>
      </c>
      <c r="E84" s="4">
        <v>50099</v>
      </c>
      <c r="F84" s="4">
        <v>48272</v>
      </c>
      <c r="G84" s="5">
        <v>800</v>
      </c>
      <c r="H84" s="6" t="s">
        <v>76</v>
      </c>
      <c r="I84" s="2" t="s">
        <v>883</v>
      </c>
      <c r="J84" s="17" t="s">
        <v>16</v>
      </c>
      <c r="K84" s="18" t="s">
        <v>17</v>
      </c>
      <c r="L84" s="19"/>
      <c r="M84" s="19"/>
    </row>
    <row r="85" spans="1:13" s="18" customFormat="1" ht="13" x14ac:dyDescent="0.3">
      <c r="A85" s="1">
        <v>10703</v>
      </c>
      <c r="B85" s="2" t="s">
        <v>884</v>
      </c>
      <c r="C85" s="3" t="s">
        <v>885</v>
      </c>
      <c r="D85" s="4">
        <v>35496</v>
      </c>
      <c r="E85" s="4">
        <v>50099</v>
      </c>
      <c r="F85" s="4">
        <v>48272</v>
      </c>
      <c r="G85" s="5">
        <v>11625</v>
      </c>
      <c r="H85" s="6" t="s">
        <v>57</v>
      </c>
      <c r="I85" s="2" t="s">
        <v>873</v>
      </c>
      <c r="J85" s="17" t="s">
        <v>16</v>
      </c>
      <c r="K85" s="18" t="s">
        <v>50</v>
      </c>
      <c r="L85" s="19"/>
      <c r="M85" s="19"/>
    </row>
    <row r="86" spans="1:13" s="18" customFormat="1" ht="13" x14ac:dyDescent="0.3">
      <c r="A86" s="1">
        <v>2323</v>
      </c>
      <c r="B86" s="2" t="s">
        <v>886</v>
      </c>
      <c r="C86" s="3" t="s">
        <v>887</v>
      </c>
      <c r="D86" s="4">
        <v>35524</v>
      </c>
      <c r="E86" s="4">
        <v>50130</v>
      </c>
      <c r="F86" s="4">
        <v>48304</v>
      </c>
      <c r="G86" s="5">
        <v>74946</v>
      </c>
      <c r="H86" s="6" t="s">
        <v>888</v>
      </c>
      <c r="I86" s="2" t="s">
        <v>886</v>
      </c>
      <c r="J86" s="17" t="s">
        <v>16</v>
      </c>
      <c r="K86" s="18" t="s">
        <v>35</v>
      </c>
      <c r="L86" s="19"/>
      <c r="M86" s="19"/>
    </row>
    <row r="87" spans="1:13" s="18" customFormat="1" ht="13" x14ac:dyDescent="0.3">
      <c r="A87" s="1">
        <v>2334</v>
      </c>
      <c r="B87" s="2" t="s">
        <v>889</v>
      </c>
      <c r="C87" s="3" t="s">
        <v>890</v>
      </c>
      <c r="D87" s="4">
        <v>35524</v>
      </c>
      <c r="E87" s="4">
        <v>50130</v>
      </c>
      <c r="F87" s="4">
        <v>48304</v>
      </c>
      <c r="G87" s="5">
        <v>3580</v>
      </c>
      <c r="H87" s="6" t="s">
        <v>124</v>
      </c>
      <c r="I87" s="2" t="s">
        <v>886</v>
      </c>
      <c r="J87" s="17" t="s">
        <v>16</v>
      </c>
      <c r="K87" s="18" t="s">
        <v>35</v>
      </c>
      <c r="L87" s="19"/>
      <c r="M87" s="19"/>
    </row>
    <row r="88" spans="1:13" s="18" customFormat="1" ht="13" x14ac:dyDescent="0.3">
      <c r="A88" s="1">
        <v>3239</v>
      </c>
      <c r="B88" s="2" t="s">
        <v>891</v>
      </c>
      <c r="C88" s="3" t="s">
        <v>892</v>
      </c>
      <c r="D88" s="4">
        <v>31880</v>
      </c>
      <c r="E88" s="4">
        <v>50130</v>
      </c>
      <c r="F88" s="4">
        <v>48304</v>
      </c>
      <c r="G88" s="5">
        <v>11875</v>
      </c>
      <c r="H88" s="6" t="s">
        <v>57</v>
      </c>
      <c r="I88" s="2" t="s">
        <v>893</v>
      </c>
      <c r="J88" s="17" t="s">
        <v>16</v>
      </c>
      <c r="K88" s="18" t="s">
        <v>50</v>
      </c>
      <c r="L88" s="19"/>
      <c r="M88" s="19"/>
    </row>
    <row r="89" spans="1:13" s="18" customFormat="1" ht="13" x14ac:dyDescent="0.3">
      <c r="A89" s="1">
        <v>8361</v>
      </c>
      <c r="B89" s="2" t="s">
        <v>894</v>
      </c>
      <c r="C89" s="3" t="s">
        <v>895</v>
      </c>
      <c r="D89" s="4">
        <v>31874</v>
      </c>
      <c r="E89" s="4">
        <v>50130</v>
      </c>
      <c r="F89" s="4">
        <v>48304</v>
      </c>
      <c r="G89" s="5">
        <v>5000</v>
      </c>
      <c r="H89" s="6" t="s">
        <v>14</v>
      </c>
      <c r="I89" s="2" t="s">
        <v>896</v>
      </c>
      <c r="J89" s="17" t="s">
        <v>16</v>
      </c>
      <c r="K89" s="18" t="s">
        <v>17</v>
      </c>
      <c r="L89" s="19"/>
      <c r="M89" s="19"/>
    </row>
    <row r="90" spans="1:13" s="18" customFormat="1" ht="13" x14ac:dyDescent="0.3">
      <c r="A90" s="1">
        <v>8436</v>
      </c>
      <c r="B90" s="2" t="s">
        <v>897</v>
      </c>
      <c r="C90" s="3" t="s">
        <v>898</v>
      </c>
      <c r="D90" s="4">
        <v>31877</v>
      </c>
      <c r="E90" s="4">
        <v>50130</v>
      </c>
      <c r="F90" s="4">
        <v>48304</v>
      </c>
      <c r="G90" s="5">
        <v>24939</v>
      </c>
      <c r="H90" s="6" t="s">
        <v>48</v>
      </c>
      <c r="I90" s="2" t="s">
        <v>899</v>
      </c>
      <c r="J90" s="17" t="s">
        <v>16</v>
      </c>
      <c r="K90" s="18" t="s">
        <v>50</v>
      </c>
      <c r="L90" s="19"/>
      <c r="M90" s="19"/>
    </row>
    <row r="91" spans="1:13" s="18" customFormat="1" ht="13" x14ac:dyDescent="0.3">
      <c r="A91" s="1">
        <v>9185</v>
      </c>
      <c r="B91" s="2" t="s">
        <v>900</v>
      </c>
      <c r="C91" s="3" t="s">
        <v>901</v>
      </c>
      <c r="D91" s="4">
        <v>38922</v>
      </c>
      <c r="E91" s="4">
        <v>50130</v>
      </c>
      <c r="F91" s="4">
        <v>48304</v>
      </c>
      <c r="G91" s="5">
        <v>1200</v>
      </c>
      <c r="H91" s="6" t="s">
        <v>25</v>
      </c>
      <c r="I91" s="2" t="s">
        <v>900</v>
      </c>
      <c r="J91" s="17" t="s">
        <v>16</v>
      </c>
      <c r="K91" s="18" t="s">
        <v>158</v>
      </c>
      <c r="L91" s="19"/>
      <c r="M91" s="19"/>
    </row>
    <row r="92" spans="1:13" s="18" customFormat="1" ht="13" x14ac:dyDescent="0.3">
      <c r="A92" s="1">
        <v>10888</v>
      </c>
      <c r="B92" s="2" t="s">
        <v>902</v>
      </c>
      <c r="C92" s="3" t="s">
        <v>903</v>
      </c>
      <c r="D92" s="4">
        <v>32988</v>
      </c>
      <c r="E92" s="4">
        <v>50130</v>
      </c>
      <c r="F92" s="4">
        <v>48304</v>
      </c>
      <c r="G92" s="5"/>
      <c r="H92" s="6" t="s">
        <v>57</v>
      </c>
      <c r="I92" s="2" t="s">
        <v>904</v>
      </c>
      <c r="J92" s="17" t="s">
        <v>127</v>
      </c>
      <c r="K92" s="18" t="s">
        <v>50</v>
      </c>
      <c r="L92" s="19"/>
      <c r="M92" s="19"/>
    </row>
    <row r="93" spans="1:13" s="18" customFormat="1" ht="13" x14ac:dyDescent="0.3">
      <c r="A93" s="1">
        <v>2016</v>
      </c>
      <c r="B93" s="2" t="s">
        <v>787</v>
      </c>
      <c r="C93" s="3" t="s">
        <v>874</v>
      </c>
      <c r="D93" s="4">
        <v>37328</v>
      </c>
      <c r="E93" s="4">
        <v>50141</v>
      </c>
      <c r="F93" s="4">
        <v>48315</v>
      </c>
      <c r="G93" s="5">
        <v>466000</v>
      </c>
      <c r="H93" s="6" t="s">
        <v>57</v>
      </c>
      <c r="I93" s="2" t="s">
        <v>787</v>
      </c>
      <c r="J93" s="17" t="s">
        <v>16</v>
      </c>
      <c r="K93" s="18" t="s">
        <v>50</v>
      </c>
      <c r="L93" s="19"/>
      <c r="M93" s="19"/>
    </row>
    <row r="94" spans="1:13" s="18" customFormat="1" ht="13" x14ac:dyDescent="0.3">
      <c r="A94" s="1">
        <v>710</v>
      </c>
      <c r="B94" s="2" t="s">
        <v>905</v>
      </c>
      <c r="C94" s="3" t="s">
        <v>906</v>
      </c>
      <c r="D94" s="4">
        <v>35566</v>
      </c>
      <c r="E94" s="4">
        <v>50160</v>
      </c>
      <c r="F94" s="4">
        <v>48334</v>
      </c>
      <c r="G94" s="5">
        <v>700</v>
      </c>
      <c r="H94" s="6" t="s">
        <v>25</v>
      </c>
      <c r="I94" s="2" t="s">
        <v>907</v>
      </c>
      <c r="J94" s="17" t="s">
        <v>16</v>
      </c>
      <c r="K94" s="18" t="s">
        <v>22</v>
      </c>
      <c r="L94" s="19"/>
      <c r="M94" s="19"/>
    </row>
    <row r="95" spans="1:13" s="18" customFormat="1" ht="13" x14ac:dyDescent="0.3">
      <c r="A95" s="1">
        <v>2357</v>
      </c>
      <c r="B95" s="2" t="s">
        <v>908</v>
      </c>
      <c r="C95" s="3" t="s">
        <v>909</v>
      </c>
      <c r="D95" s="4">
        <v>35557</v>
      </c>
      <c r="E95" s="4">
        <v>50160</v>
      </c>
      <c r="F95" s="4">
        <v>48334</v>
      </c>
      <c r="G95" s="5">
        <v>8000</v>
      </c>
      <c r="H95" s="6" t="s">
        <v>662</v>
      </c>
      <c r="I95" s="2" t="s">
        <v>910</v>
      </c>
      <c r="J95" s="17" t="s">
        <v>16</v>
      </c>
      <c r="K95" s="18" t="s">
        <v>22</v>
      </c>
      <c r="L95" s="19"/>
      <c r="M95" s="19"/>
    </row>
    <row r="96" spans="1:13" s="18" customFormat="1" ht="13" x14ac:dyDescent="0.3">
      <c r="A96" s="1">
        <v>2394</v>
      </c>
      <c r="B96" s="2" t="s">
        <v>911</v>
      </c>
      <c r="C96" s="3" t="s">
        <v>909</v>
      </c>
      <c r="D96" s="4">
        <v>35557</v>
      </c>
      <c r="E96" s="4">
        <v>50160</v>
      </c>
      <c r="F96" s="4">
        <v>48334</v>
      </c>
      <c r="G96" s="5">
        <v>7800</v>
      </c>
      <c r="H96" s="6" t="s">
        <v>662</v>
      </c>
      <c r="I96" s="2" t="s">
        <v>910</v>
      </c>
      <c r="J96" s="17" t="s">
        <v>16</v>
      </c>
      <c r="K96" s="18" t="s">
        <v>22</v>
      </c>
      <c r="L96" s="19"/>
      <c r="M96" s="19"/>
    </row>
    <row r="97" spans="1:13" s="18" customFormat="1" ht="13" x14ac:dyDescent="0.3">
      <c r="A97" s="1">
        <v>2433</v>
      </c>
      <c r="B97" s="2" t="s">
        <v>912</v>
      </c>
      <c r="C97" s="3" t="s">
        <v>656</v>
      </c>
      <c r="D97" s="4">
        <v>35557</v>
      </c>
      <c r="E97" s="4">
        <v>50160</v>
      </c>
      <c r="F97" s="4">
        <v>48334</v>
      </c>
      <c r="G97" s="5">
        <v>7150</v>
      </c>
      <c r="H97" s="6" t="s">
        <v>662</v>
      </c>
      <c r="I97" s="2" t="s">
        <v>910</v>
      </c>
      <c r="J97" s="17" t="s">
        <v>16</v>
      </c>
      <c r="K97" s="18" t="s">
        <v>22</v>
      </c>
      <c r="L97" s="19"/>
      <c r="M97" s="19"/>
    </row>
    <row r="98" spans="1:13" s="18" customFormat="1" ht="13" x14ac:dyDescent="0.3">
      <c r="A98" s="1">
        <v>5130</v>
      </c>
      <c r="B98" s="2" t="s">
        <v>913</v>
      </c>
      <c r="C98" s="3" t="s">
        <v>653</v>
      </c>
      <c r="D98" s="4">
        <v>31926</v>
      </c>
      <c r="E98" s="4">
        <v>50160</v>
      </c>
      <c r="F98" s="4">
        <v>48334</v>
      </c>
      <c r="G98" s="5">
        <v>445</v>
      </c>
      <c r="H98" s="6" t="s">
        <v>14</v>
      </c>
      <c r="I98" s="2" t="s">
        <v>914</v>
      </c>
      <c r="J98" s="17" t="s">
        <v>16</v>
      </c>
      <c r="K98" s="18" t="s">
        <v>17</v>
      </c>
      <c r="L98" s="19"/>
      <c r="M98" s="19"/>
    </row>
    <row r="99" spans="1:13" s="18" customFormat="1" ht="13" x14ac:dyDescent="0.3">
      <c r="A99" s="1">
        <v>8909</v>
      </c>
      <c r="B99" s="2" t="s">
        <v>915</v>
      </c>
      <c r="C99" s="3" t="s">
        <v>916</v>
      </c>
      <c r="D99" s="4">
        <v>31919</v>
      </c>
      <c r="E99" s="4">
        <v>50160</v>
      </c>
      <c r="F99" s="4">
        <v>48334</v>
      </c>
      <c r="G99" s="5">
        <v>4770</v>
      </c>
      <c r="H99" s="6" t="s">
        <v>48</v>
      </c>
      <c r="I99" s="2" t="s">
        <v>917</v>
      </c>
      <c r="J99" s="17" t="s">
        <v>16</v>
      </c>
      <c r="K99" s="18" t="s">
        <v>50</v>
      </c>
      <c r="L99" s="19"/>
      <c r="M99" s="19"/>
    </row>
    <row r="100" spans="1:13" s="18" customFormat="1" ht="13" x14ac:dyDescent="0.3">
      <c r="A100" s="1">
        <v>10805</v>
      </c>
      <c r="B100" s="2" t="s">
        <v>918</v>
      </c>
      <c r="C100" s="3" t="s">
        <v>919</v>
      </c>
      <c r="D100" s="4">
        <v>35558</v>
      </c>
      <c r="E100" s="4">
        <v>50160</v>
      </c>
      <c r="F100" s="4">
        <v>48334</v>
      </c>
      <c r="G100" s="5">
        <v>7200</v>
      </c>
      <c r="H100" s="6" t="s">
        <v>25</v>
      </c>
      <c r="I100" s="2" t="s">
        <v>21</v>
      </c>
      <c r="J100" s="17" t="s">
        <v>16</v>
      </c>
      <c r="K100" s="18" t="s">
        <v>158</v>
      </c>
      <c r="L100" s="19"/>
      <c r="M100" s="19"/>
    </row>
    <row r="101" spans="1:13" s="18" customFormat="1" ht="13" x14ac:dyDescent="0.3">
      <c r="A101" s="1">
        <v>2522</v>
      </c>
      <c r="B101" s="2" t="s">
        <v>920</v>
      </c>
      <c r="C101" s="3" t="s">
        <v>656</v>
      </c>
      <c r="D101" s="4">
        <v>35607</v>
      </c>
      <c r="E101" s="4">
        <v>50191</v>
      </c>
      <c r="F101" s="4">
        <v>48365</v>
      </c>
      <c r="G101" s="5">
        <v>3500</v>
      </c>
      <c r="H101" s="6" t="s">
        <v>25</v>
      </c>
      <c r="I101" s="2" t="s">
        <v>921</v>
      </c>
      <c r="J101" s="17" t="s">
        <v>16</v>
      </c>
      <c r="K101" s="18" t="s">
        <v>22</v>
      </c>
      <c r="L101" s="19"/>
      <c r="M101" s="19"/>
    </row>
    <row r="102" spans="1:13" s="18" customFormat="1" ht="13" x14ac:dyDescent="0.3">
      <c r="A102" s="1">
        <v>2525</v>
      </c>
      <c r="B102" s="2" t="s">
        <v>922</v>
      </c>
      <c r="C102" s="3" t="s">
        <v>656</v>
      </c>
      <c r="D102" s="4">
        <v>35607</v>
      </c>
      <c r="E102" s="4">
        <v>50191</v>
      </c>
      <c r="F102" s="4">
        <v>48365</v>
      </c>
      <c r="G102" s="5">
        <v>6400</v>
      </c>
      <c r="H102" s="6" t="s">
        <v>25</v>
      </c>
      <c r="I102" s="2" t="s">
        <v>921</v>
      </c>
      <c r="J102" s="17" t="s">
        <v>16</v>
      </c>
      <c r="K102" s="18" t="s">
        <v>22</v>
      </c>
      <c r="L102" s="19"/>
      <c r="M102" s="19"/>
    </row>
    <row r="103" spans="1:13" s="18" customFormat="1" ht="13" x14ac:dyDescent="0.3">
      <c r="A103" s="1">
        <v>2546</v>
      </c>
      <c r="B103" s="2" t="s">
        <v>923</v>
      </c>
      <c r="C103" s="3" t="s">
        <v>656</v>
      </c>
      <c r="D103" s="4">
        <v>35607</v>
      </c>
      <c r="E103" s="4">
        <v>50191</v>
      </c>
      <c r="F103" s="4">
        <v>48365</v>
      </c>
      <c r="G103" s="5">
        <v>3840</v>
      </c>
      <c r="H103" s="6" t="s">
        <v>25</v>
      </c>
      <c r="I103" s="2" t="s">
        <v>921</v>
      </c>
      <c r="J103" s="17" t="s">
        <v>16</v>
      </c>
      <c r="K103" s="18" t="s">
        <v>22</v>
      </c>
      <c r="L103" s="19"/>
      <c r="M103" s="19"/>
    </row>
    <row r="104" spans="1:13" s="18" customFormat="1" ht="13" x14ac:dyDescent="0.3">
      <c r="A104" s="1">
        <v>2560</v>
      </c>
      <c r="B104" s="2" t="s">
        <v>924</v>
      </c>
      <c r="C104" s="3" t="s">
        <v>656</v>
      </c>
      <c r="D104" s="4">
        <v>35607</v>
      </c>
      <c r="E104" s="4">
        <v>50191</v>
      </c>
      <c r="F104" s="4">
        <v>48365</v>
      </c>
      <c r="G104" s="5">
        <v>1400</v>
      </c>
      <c r="H104" s="6" t="s">
        <v>25</v>
      </c>
      <c r="I104" s="2" t="s">
        <v>921</v>
      </c>
      <c r="J104" s="17" t="s">
        <v>16</v>
      </c>
      <c r="K104" s="18" t="s">
        <v>22</v>
      </c>
      <c r="L104" s="19"/>
      <c r="M104" s="19"/>
    </row>
    <row r="105" spans="1:13" s="18" customFormat="1" ht="13" x14ac:dyDescent="0.3">
      <c r="A105" s="1">
        <v>2581</v>
      </c>
      <c r="B105" s="2" t="s">
        <v>925</v>
      </c>
      <c r="C105" s="3" t="s">
        <v>656</v>
      </c>
      <c r="D105" s="4">
        <v>35607</v>
      </c>
      <c r="E105" s="4">
        <v>50191</v>
      </c>
      <c r="F105" s="4">
        <v>48365</v>
      </c>
      <c r="G105" s="5">
        <v>600</v>
      </c>
      <c r="H105" s="6" t="s">
        <v>25</v>
      </c>
      <c r="I105" s="2" t="s">
        <v>921</v>
      </c>
      <c r="J105" s="17" t="s">
        <v>16</v>
      </c>
      <c r="K105" s="18" t="s">
        <v>22</v>
      </c>
      <c r="L105" s="19"/>
      <c r="M105" s="19"/>
    </row>
    <row r="106" spans="1:13" s="18" customFormat="1" ht="13" x14ac:dyDescent="0.3">
      <c r="A106" s="1">
        <v>2595</v>
      </c>
      <c r="B106" s="2" t="s">
        <v>926</v>
      </c>
      <c r="C106" s="3" t="s">
        <v>656</v>
      </c>
      <c r="D106" s="4">
        <v>35607</v>
      </c>
      <c r="E106" s="4">
        <v>50191</v>
      </c>
      <c r="F106" s="4">
        <v>48365</v>
      </c>
      <c r="G106" s="5">
        <v>7000</v>
      </c>
      <c r="H106" s="6" t="s">
        <v>25</v>
      </c>
      <c r="I106" s="2" t="s">
        <v>921</v>
      </c>
      <c r="J106" s="17" t="s">
        <v>16</v>
      </c>
      <c r="K106" s="18" t="s">
        <v>22</v>
      </c>
      <c r="L106" s="19"/>
      <c r="M106" s="19"/>
    </row>
    <row r="107" spans="1:13" s="18" customFormat="1" ht="13" x14ac:dyDescent="0.3">
      <c r="A107" s="1">
        <v>10856</v>
      </c>
      <c r="B107" s="2" t="s">
        <v>927</v>
      </c>
      <c r="C107" s="3" t="s">
        <v>928</v>
      </c>
      <c r="D107" s="4">
        <v>35607</v>
      </c>
      <c r="E107" s="4">
        <v>50191</v>
      </c>
      <c r="F107" s="4">
        <v>48365</v>
      </c>
      <c r="G107" s="5">
        <v>900</v>
      </c>
      <c r="H107" s="6" t="s">
        <v>83</v>
      </c>
      <c r="I107" s="2" t="s">
        <v>929</v>
      </c>
      <c r="J107" s="17" t="s">
        <v>16</v>
      </c>
      <c r="K107" s="18" t="s">
        <v>22</v>
      </c>
      <c r="L107" s="19"/>
      <c r="M107" s="19"/>
    </row>
    <row r="108" spans="1:13" s="18" customFormat="1" ht="13" x14ac:dyDescent="0.3">
      <c r="A108" s="1">
        <v>9184</v>
      </c>
      <c r="B108" s="2" t="s">
        <v>930</v>
      </c>
      <c r="C108" s="3" t="s">
        <v>901</v>
      </c>
      <c r="D108" s="4">
        <v>38965</v>
      </c>
      <c r="E108" s="4">
        <v>50200</v>
      </c>
      <c r="F108" s="4">
        <v>48374</v>
      </c>
      <c r="G108" s="5">
        <v>1076</v>
      </c>
      <c r="H108" s="6" t="s">
        <v>25</v>
      </c>
      <c r="I108" s="2" t="s">
        <v>931</v>
      </c>
      <c r="J108" s="17" t="s">
        <v>16</v>
      </c>
      <c r="K108" s="18" t="s">
        <v>158</v>
      </c>
      <c r="L108" s="19"/>
      <c r="M108" s="19"/>
    </row>
    <row r="109" spans="1:13" s="18" customFormat="1" ht="13" x14ac:dyDescent="0.3">
      <c r="A109" s="1">
        <v>7342</v>
      </c>
      <c r="B109" s="2" t="s">
        <v>932</v>
      </c>
      <c r="C109" s="3" t="s">
        <v>933</v>
      </c>
      <c r="D109" s="4">
        <v>31972</v>
      </c>
      <c r="E109" s="4">
        <v>50221</v>
      </c>
      <c r="F109" s="4">
        <v>48395</v>
      </c>
      <c r="G109" s="5">
        <v>1200</v>
      </c>
      <c r="H109" s="6" t="s">
        <v>93</v>
      </c>
      <c r="I109" s="2" t="s">
        <v>934</v>
      </c>
      <c r="J109" s="17" t="s">
        <v>16</v>
      </c>
      <c r="K109" s="18" t="s">
        <v>17</v>
      </c>
      <c r="L109" s="19"/>
      <c r="M109" s="19"/>
    </row>
    <row r="110" spans="1:13" s="18" customFormat="1" ht="13" x14ac:dyDescent="0.3">
      <c r="A110" s="1">
        <v>8914</v>
      </c>
      <c r="B110" s="2" t="s">
        <v>935</v>
      </c>
      <c r="C110" s="3" t="s">
        <v>936</v>
      </c>
      <c r="D110" s="4">
        <v>31964</v>
      </c>
      <c r="E110" s="4">
        <v>50221</v>
      </c>
      <c r="F110" s="4">
        <v>48395</v>
      </c>
      <c r="G110" s="5">
        <v>1900</v>
      </c>
      <c r="H110" s="6" t="s">
        <v>76</v>
      </c>
      <c r="I110" s="2" t="s">
        <v>712</v>
      </c>
      <c r="J110" s="17" t="s">
        <v>16</v>
      </c>
      <c r="K110" s="18" t="s">
        <v>17</v>
      </c>
      <c r="L110" s="19"/>
      <c r="M110" s="19"/>
    </row>
    <row r="111" spans="1:13" s="18" customFormat="1" ht="13" x14ac:dyDescent="0.3">
      <c r="A111" s="1">
        <v>9399</v>
      </c>
      <c r="B111" s="2" t="s">
        <v>937</v>
      </c>
      <c r="C111" s="3" t="s">
        <v>938</v>
      </c>
      <c r="D111" s="4">
        <v>31987</v>
      </c>
      <c r="E111" s="4">
        <v>50221</v>
      </c>
      <c r="F111" s="4">
        <v>48395</v>
      </c>
      <c r="G111" s="5">
        <v>1388</v>
      </c>
      <c r="H111" s="6" t="s">
        <v>14</v>
      </c>
      <c r="I111" s="2" t="s">
        <v>939</v>
      </c>
      <c r="J111" s="17" t="s">
        <v>16</v>
      </c>
      <c r="K111" s="18" t="s">
        <v>17</v>
      </c>
      <c r="L111" s="19"/>
      <c r="M111" s="19"/>
    </row>
    <row r="112" spans="1:13" s="18" customFormat="1" ht="13" x14ac:dyDescent="0.3">
      <c r="A112" s="1">
        <v>11482</v>
      </c>
      <c r="B112" s="2" t="s">
        <v>940</v>
      </c>
      <c r="C112" s="3" t="s">
        <v>480</v>
      </c>
      <c r="D112" s="4">
        <v>35628</v>
      </c>
      <c r="E112" s="4">
        <v>50221</v>
      </c>
      <c r="F112" s="4">
        <v>48395</v>
      </c>
      <c r="G112" s="5">
        <v>1310</v>
      </c>
      <c r="H112" s="6" t="s">
        <v>33</v>
      </c>
      <c r="I112" s="2" t="s">
        <v>941</v>
      </c>
      <c r="J112" s="17" t="s">
        <v>16</v>
      </c>
      <c r="K112" s="18" t="s">
        <v>35</v>
      </c>
      <c r="L112" s="19"/>
      <c r="M112" s="19"/>
    </row>
    <row r="113" spans="1:13" s="18" customFormat="1" ht="13" x14ac:dyDescent="0.3">
      <c r="A113" s="1">
        <v>1051</v>
      </c>
      <c r="B113" s="2" t="s">
        <v>942</v>
      </c>
      <c r="C113" s="3" t="s">
        <v>943</v>
      </c>
      <c r="D113" s="4">
        <v>39311</v>
      </c>
      <c r="E113" s="4">
        <v>50281</v>
      </c>
      <c r="F113" s="4">
        <v>48455</v>
      </c>
      <c r="G113" s="5">
        <v>943</v>
      </c>
      <c r="H113" s="6" t="s">
        <v>108</v>
      </c>
      <c r="I113" s="2" t="s">
        <v>944</v>
      </c>
      <c r="J113" s="17" t="s">
        <v>16</v>
      </c>
      <c r="K113" s="18" t="s">
        <v>50</v>
      </c>
      <c r="L113" s="19"/>
      <c r="M113" s="19"/>
    </row>
    <row r="114" spans="1:13" s="18" customFormat="1" ht="13" x14ac:dyDescent="0.3">
      <c r="A114" s="1">
        <v>3571</v>
      </c>
      <c r="B114" s="2" t="s">
        <v>945</v>
      </c>
      <c r="C114" s="3" t="s">
        <v>946</v>
      </c>
      <c r="D114" s="4">
        <v>32049</v>
      </c>
      <c r="E114" s="4">
        <v>50283</v>
      </c>
      <c r="F114" s="4">
        <v>48457</v>
      </c>
      <c r="G114" s="5">
        <v>5500</v>
      </c>
      <c r="H114" s="6" t="s">
        <v>210</v>
      </c>
      <c r="I114" s="2" t="s">
        <v>947</v>
      </c>
      <c r="J114" s="17" t="s">
        <v>16</v>
      </c>
      <c r="K114" s="18" t="s">
        <v>50</v>
      </c>
      <c r="L114" s="19"/>
      <c r="M114" s="19"/>
    </row>
    <row r="115" spans="1:13" s="18" customFormat="1" ht="13" x14ac:dyDescent="0.3">
      <c r="A115" s="1">
        <v>6842</v>
      </c>
      <c r="B115" s="2" t="s">
        <v>948</v>
      </c>
      <c r="C115" s="3" t="s">
        <v>949</v>
      </c>
      <c r="D115" s="4">
        <v>32029</v>
      </c>
      <c r="E115" s="4">
        <v>50283</v>
      </c>
      <c r="F115" s="4">
        <v>48457</v>
      </c>
      <c r="G115" s="5">
        <v>11100</v>
      </c>
      <c r="H115" s="6" t="s">
        <v>57</v>
      </c>
      <c r="I115" s="2" t="s">
        <v>950</v>
      </c>
      <c r="J115" s="17" t="s">
        <v>16</v>
      </c>
      <c r="K115" s="18" t="s">
        <v>50</v>
      </c>
      <c r="L115" s="19"/>
      <c r="M115" s="19"/>
    </row>
    <row r="116" spans="1:13" s="18" customFormat="1" ht="13" x14ac:dyDescent="0.3">
      <c r="A116" s="1">
        <v>8810</v>
      </c>
      <c r="B116" s="2" t="s">
        <v>951</v>
      </c>
      <c r="C116" s="3" t="s">
        <v>107</v>
      </c>
      <c r="D116" s="4">
        <v>32049</v>
      </c>
      <c r="E116" s="4">
        <v>50283</v>
      </c>
      <c r="F116" s="4">
        <v>48457</v>
      </c>
      <c r="G116" s="5"/>
      <c r="H116" s="6" t="s">
        <v>210</v>
      </c>
      <c r="I116" s="2" t="s">
        <v>126</v>
      </c>
      <c r="J116" s="17" t="s">
        <v>127</v>
      </c>
      <c r="K116" s="18" t="s">
        <v>50</v>
      </c>
      <c r="L116" s="19"/>
      <c r="M116" s="19"/>
    </row>
    <row r="117" spans="1:13" s="18" customFormat="1" ht="13" x14ac:dyDescent="0.3">
      <c r="A117" s="1">
        <v>9310</v>
      </c>
      <c r="B117" s="2" t="s">
        <v>952</v>
      </c>
      <c r="C117" s="3" t="s">
        <v>953</v>
      </c>
      <c r="D117" s="4">
        <v>32037</v>
      </c>
      <c r="E117" s="4">
        <v>50283</v>
      </c>
      <c r="F117" s="4">
        <v>48457</v>
      </c>
      <c r="G117" s="5">
        <v>1800</v>
      </c>
      <c r="H117" s="6" t="s">
        <v>93</v>
      </c>
      <c r="I117" s="2" t="s">
        <v>952</v>
      </c>
      <c r="J117" s="17" t="s">
        <v>16</v>
      </c>
      <c r="K117" s="18" t="s">
        <v>17</v>
      </c>
      <c r="L117" s="19"/>
      <c r="M117" s="19"/>
    </row>
    <row r="118" spans="1:13" s="18" customFormat="1" ht="13" x14ac:dyDescent="0.3">
      <c r="A118" s="1">
        <v>2584</v>
      </c>
      <c r="B118" s="2" t="s">
        <v>954</v>
      </c>
      <c r="C118" s="3" t="s">
        <v>749</v>
      </c>
      <c r="D118" s="4">
        <v>35720</v>
      </c>
      <c r="E118" s="4">
        <v>50313</v>
      </c>
      <c r="F118" s="4">
        <v>48487</v>
      </c>
      <c r="G118" s="5">
        <v>3000</v>
      </c>
      <c r="H118" s="6" t="s">
        <v>20</v>
      </c>
      <c r="I118" s="2" t="s">
        <v>750</v>
      </c>
      <c r="J118" s="17" t="s">
        <v>16</v>
      </c>
      <c r="K118" s="18" t="s">
        <v>22</v>
      </c>
      <c r="L118" s="19"/>
      <c r="M118" s="19"/>
    </row>
    <row r="119" spans="1:13" s="18" customFormat="1" ht="13" x14ac:dyDescent="0.3">
      <c r="A119" s="1">
        <v>6764</v>
      </c>
      <c r="B119" s="2" t="s">
        <v>955</v>
      </c>
      <c r="C119" s="3" t="s">
        <v>956</v>
      </c>
      <c r="D119" s="4">
        <v>32066</v>
      </c>
      <c r="E119" s="4">
        <v>50313</v>
      </c>
      <c r="F119" s="4">
        <v>48487</v>
      </c>
      <c r="G119" s="5">
        <v>1360</v>
      </c>
      <c r="H119" s="6" t="s">
        <v>93</v>
      </c>
      <c r="I119" s="2" t="s">
        <v>955</v>
      </c>
      <c r="J119" s="17" t="s">
        <v>16</v>
      </c>
      <c r="K119" s="18" t="s">
        <v>17</v>
      </c>
      <c r="L119" s="19"/>
      <c r="M119" s="19"/>
    </row>
    <row r="120" spans="1:13" s="18" customFormat="1" ht="13" x14ac:dyDescent="0.3">
      <c r="A120" s="1">
        <v>7481</v>
      </c>
      <c r="B120" s="2" t="s">
        <v>957</v>
      </c>
      <c r="C120" s="3" t="s">
        <v>958</v>
      </c>
      <c r="D120" s="4">
        <v>32063</v>
      </c>
      <c r="E120" s="4">
        <v>50313</v>
      </c>
      <c r="F120" s="4">
        <v>48487</v>
      </c>
      <c r="G120" s="5">
        <v>10830</v>
      </c>
      <c r="H120" s="6" t="s">
        <v>20</v>
      </c>
      <c r="I120" s="2" t="s">
        <v>959</v>
      </c>
      <c r="J120" s="17" t="s">
        <v>16</v>
      </c>
      <c r="K120" s="18" t="s">
        <v>30</v>
      </c>
      <c r="L120" s="19"/>
      <c r="M120" s="19"/>
    </row>
    <row r="121" spans="1:13" s="18" customFormat="1" ht="13" x14ac:dyDescent="0.3">
      <c r="A121" s="1">
        <v>12514</v>
      </c>
      <c r="B121" s="2" t="s">
        <v>960</v>
      </c>
      <c r="C121" s="3" t="s">
        <v>961</v>
      </c>
      <c r="D121" s="4">
        <v>39357</v>
      </c>
      <c r="E121" s="4">
        <v>50313</v>
      </c>
      <c r="F121" s="4">
        <v>48487</v>
      </c>
      <c r="G121" s="5">
        <v>16400</v>
      </c>
      <c r="H121" s="6" t="s">
        <v>247</v>
      </c>
      <c r="I121" s="2" t="s">
        <v>962</v>
      </c>
      <c r="J121" s="17" t="s">
        <v>16</v>
      </c>
      <c r="K121" s="18" t="s">
        <v>158</v>
      </c>
      <c r="L121" s="19"/>
      <c r="M121" s="19"/>
    </row>
    <row r="122" spans="1:13" s="18" customFormat="1" ht="13" x14ac:dyDescent="0.3">
      <c r="A122" s="11" t="s">
        <v>105</v>
      </c>
      <c r="B122" s="12">
        <f>SUBTOTAL(103,Table5517[Project Number])</f>
        <v>65</v>
      </c>
      <c r="C122" s="13"/>
      <c r="D122" s="11"/>
      <c r="E122" s="11"/>
      <c r="F122" s="16"/>
      <c r="G122" s="11"/>
      <c r="H122" s="11"/>
      <c r="I122" s="12"/>
      <c r="J122" s="14"/>
      <c r="K122" s="10"/>
    </row>
  </sheetData>
  <mergeCells count="2">
    <mergeCell ref="A1:K1"/>
    <mergeCell ref="A55:K55"/>
  </mergeCells>
  <pageMargins left="0.7" right="0.7" top="0.75" bottom="0.75" header="0.3" footer="0.3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00B0D-22C7-468B-8661-A7875A9D2999}">
  <dimension ref="A1:K92"/>
  <sheetViews>
    <sheetView topLeftCell="A20" workbookViewId="0">
      <selection activeCell="B7" sqref="B7"/>
    </sheetView>
  </sheetViews>
  <sheetFormatPr defaultRowHeight="14.5" x14ac:dyDescent="0.35"/>
  <cols>
    <col min="1" max="1" width="18.7265625" bestFit="1" customWidth="1"/>
    <col min="2" max="2" width="26.453125" bestFit="1" customWidth="1"/>
    <col min="3" max="3" width="27.54296875" customWidth="1"/>
    <col min="4" max="4" width="14.08984375" bestFit="1" customWidth="1"/>
    <col min="5" max="5" width="18.453125" bestFit="1" customWidth="1"/>
    <col min="6" max="6" width="12.6328125" bestFit="1" customWidth="1"/>
    <col min="7" max="7" width="27" bestFit="1" customWidth="1"/>
    <col min="9" max="9" width="38.7265625" bestFit="1" customWidth="1"/>
    <col min="10" max="10" width="14.90625" bestFit="1" customWidth="1"/>
    <col min="11" max="11" width="16.54296875" bestFit="1" customWidth="1"/>
  </cols>
  <sheetData>
    <row r="1" spans="1:1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35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pans="1:11" s="18" customFormat="1" ht="13" x14ac:dyDescent="0.3">
      <c r="A3" s="1">
        <v>362</v>
      </c>
      <c r="B3" s="2" t="s">
        <v>581</v>
      </c>
      <c r="C3" s="3" t="s">
        <v>582</v>
      </c>
      <c r="D3" s="4">
        <v>38309</v>
      </c>
      <c r="E3" s="4">
        <v>49248</v>
      </c>
      <c r="F3" s="4">
        <v>48518</v>
      </c>
      <c r="G3" s="5">
        <v>17920</v>
      </c>
      <c r="H3" s="6" t="s">
        <v>156</v>
      </c>
      <c r="I3" s="2" t="s">
        <v>173</v>
      </c>
      <c r="J3" s="17" t="s">
        <v>16</v>
      </c>
      <c r="K3" s="18" t="s">
        <v>158</v>
      </c>
    </row>
    <row r="4" spans="1:11" s="18" customFormat="1" ht="13" x14ac:dyDescent="0.3">
      <c r="A4" s="1">
        <v>432</v>
      </c>
      <c r="B4" s="2" t="s">
        <v>583</v>
      </c>
      <c r="C4" s="3" t="s">
        <v>584</v>
      </c>
      <c r="D4" s="4">
        <v>34642</v>
      </c>
      <c r="E4" s="4">
        <v>49248</v>
      </c>
      <c r="F4" s="4">
        <v>48518</v>
      </c>
      <c r="G4" s="5">
        <v>108600</v>
      </c>
      <c r="H4" s="6" t="s">
        <v>324</v>
      </c>
      <c r="I4" s="2" t="s">
        <v>585</v>
      </c>
      <c r="J4" s="17" t="s">
        <v>16</v>
      </c>
      <c r="K4" s="18" t="s">
        <v>45</v>
      </c>
    </row>
    <row r="5" spans="1:11" s="18" customFormat="1" ht="13" x14ac:dyDescent="0.3">
      <c r="A5" s="1">
        <v>3083</v>
      </c>
      <c r="B5" s="2" t="s">
        <v>586</v>
      </c>
      <c r="C5" s="3" t="s">
        <v>587</v>
      </c>
      <c r="D5" s="4">
        <v>31013</v>
      </c>
      <c r="E5" s="4">
        <v>49248</v>
      </c>
      <c r="F5" s="4">
        <v>48518</v>
      </c>
      <c r="G5" s="5">
        <v>31433</v>
      </c>
      <c r="H5" s="6" t="s">
        <v>588</v>
      </c>
      <c r="I5" s="2" t="s">
        <v>432</v>
      </c>
      <c r="J5" s="17" t="s">
        <v>16</v>
      </c>
      <c r="K5" s="18" t="s">
        <v>45</v>
      </c>
    </row>
    <row r="6" spans="1:11" s="18" customFormat="1" ht="13" x14ac:dyDescent="0.3">
      <c r="A6" s="1">
        <v>201</v>
      </c>
      <c r="B6" s="2" t="s">
        <v>589</v>
      </c>
      <c r="C6" s="3" t="s">
        <v>590</v>
      </c>
      <c r="D6" s="4">
        <v>37860</v>
      </c>
      <c r="E6" s="4">
        <v>49260</v>
      </c>
      <c r="F6" s="4">
        <v>48530</v>
      </c>
      <c r="G6" s="5">
        <v>2000</v>
      </c>
      <c r="H6" s="6" t="s">
        <v>108</v>
      </c>
      <c r="I6" s="2" t="s">
        <v>591</v>
      </c>
      <c r="J6" s="17" t="s">
        <v>16</v>
      </c>
      <c r="K6" s="18" t="s">
        <v>50</v>
      </c>
    </row>
    <row r="7" spans="1:11" s="18" customFormat="1" ht="13" x14ac:dyDescent="0.3">
      <c r="A7" s="1">
        <v>2396</v>
      </c>
      <c r="B7" s="2" t="s">
        <v>592</v>
      </c>
      <c r="C7" s="3" t="s">
        <v>65</v>
      </c>
      <c r="D7" s="4">
        <v>34676</v>
      </c>
      <c r="E7" s="4">
        <v>49278</v>
      </c>
      <c r="F7" s="4">
        <v>48548</v>
      </c>
      <c r="G7" s="5">
        <v>250</v>
      </c>
      <c r="H7" s="6" t="s">
        <v>192</v>
      </c>
      <c r="I7" s="2" t="s">
        <v>502</v>
      </c>
      <c r="J7" s="17" t="s">
        <v>16</v>
      </c>
      <c r="K7" s="18" t="s">
        <v>35</v>
      </c>
    </row>
    <row r="8" spans="1:11" s="18" customFormat="1" ht="13" x14ac:dyDescent="0.3">
      <c r="A8" s="1">
        <v>2397</v>
      </c>
      <c r="B8" s="2" t="s">
        <v>593</v>
      </c>
      <c r="C8" s="3" t="s">
        <v>65</v>
      </c>
      <c r="D8" s="4">
        <v>34676</v>
      </c>
      <c r="E8" s="4">
        <v>49278</v>
      </c>
      <c r="F8" s="4">
        <v>48548</v>
      </c>
      <c r="G8" s="5">
        <v>700</v>
      </c>
      <c r="H8" s="6" t="s">
        <v>192</v>
      </c>
      <c r="I8" s="2" t="s">
        <v>502</v>
      </c>
      <c r="J8" s="17" t="s">
        <v>16</v>
      </c>
      <c r="K8" s="18" t="s">
        <v>35</v>
      </c>
    </row>
    <row r="9" spans="1:11" s="18" customFormat="1" ht="13" x14ac:dyDescent="0.3">
      <c r="A9" s="1">
        <v>2399</v>
      </c>
      <c r="B9" s="2" t="s">
        <v>594</v>
      </c>
      <c r="C9" s="3" t="s">
        <v>65</v>
      </c>
      <c r="D9" s="4">
        <v>34676</v>
      </c>
      <c r="E9" s="4">
        <v>49278</v>
      </c>
      <c r="F9" s="4">
        <v>48548</v>
      </c>
      <c r="G9" s="5">
        <v>350</v>
      </c>
      <c r="H9" s="6" t="s">
        <v>192</v>
      </c>
      <c r="I9" s="2" t="s">
        <v>595</v>
      </c>
      <c r="J9" s="17" t="s">
        <v>16</v>
      </c>
      <c r="K9" s="18" t="s">
        <v>35</v>
      </c>
    </row>
    <row r="10" spans="1:11" s="18" customFormat="1" ht="13" x14ac:dyDescent="0.3">
      <c r="A10" s="1">
        <v>2400</v>
      </c>
      <c r="B10" s="2" t="s">
        <v>596</v>
      </c>
      <c r="C10" s="3" t="s">
        <v>65</v>
      </c>
      <c r="D10" s="4">
        <v>34676</v>
      </c>
      <c r="E10" s="4">
        <v>49278</v>
      </c>
      <c r="F10" s="4">
        <v>48548</v>
      </c>
      <c r="G10" s="5">
        <v>700</v>
      </c>
      <c r="H10" s="6" t="s">
        <v>192</v>
      </c>
      <c r="I10" s="2" t="s">
        <v>502</v>
      </c>
      <c r="J10" s="17" t="s">
        <v>16</v>
      </c>
      <c r="K10" s="18" t="s">
        <v>35</v>
      </c>
    </row>
    <row r="11" spans="1:11" s="18" customFormat="1" ht="13" x14ac:dyDescent="0.3">
      <c r="A11" s="1">
        <v>3351</v>
      </c>
      <c r="B11" s="2" t="s">
        <v>597</v>
      </c>
      <c r="C11" s="3" t="s">
        <v>598</v>
      </c>
      <c r="D11" s="4">
        <v>31034</v>
      </c>
      <c r="E11" s="4">
        <v>49278</v>
      </c>
      <c r="F11" s="4">
        <v>48548</v>
      </c>
      <c r="G11" s="5">
        <v>2790</v>
      </c>
      <c r="H11" s="6" t="s">
        <v>14</v>
      </c>
      <c r="I11" s="2" t="s">
        <v>599</v>
      </c>
      <c r="J11" s="17" t="s">
        <v>16</v>
      </c>
      <c r="K11" s="18" t="s">
        <v>17</v>
      </c>
    </row>
    <row r="12" spans="1:11" s="18" customFormat="1" ht="13" x14ac:dyDescent="0.3">
      <c r="A12" s="1">
        <v>3755</v>
      </c>
      <c r="B12" s="2" t="s">
        <v>600</v>
      </c>
      <c r="C12" s="3" t="s">
        <v>601</v>
      </c>
      <c r="D12" s="4">
        <v>31023</v>
      </c>
      <c r="E12" s="4">
        <v>49278</v>
      </c>
      <c r="F12" s="4">
        <v>48548</v>
      </c>
      <c r="G12" s="5">
        <v>4500</v>
      </c>
      <c r="H12" s="6" t="s">
        <v>93</v>
      </c>
      <c r="I12" s="2" t="s">
        <v>602</v>
      </c>
      <c r="J12" s="17" t="s">
        <v>16</v>
      </c>
      <c r="K12" s="18" t="s">
        <v>17</v>
      </c>
    </row>
    <row r="13" spans="1:11" s="18" customFormat="1" ht="13" x14ac:dyDescent="0.3">
      <c r="A13" s="1">
        <v>5357</v>
      </c>
      <c r="B13" s="2" t="s">
        <v>603</v>
      </c>
      <c r="C13" s="3" t="s">
        <v>604</v>
      </c>
      <c r="D13" s="4">
        <v>31030</v>
      </c>
      <c r="E13" s="4">
        <v>49278</v>
      </c>
      <c r="F13" s="4">
        <v>48548</v>
      </c>
      <c r="G13" s="5">
        <v>1880</v>
      </c>
      <c r="H13" s="6" t="s">
        <v>210</v>
      </c>
      <c r="I13" s="2" t="s">
        <v>605</v>
      </c>
      <c r="J13" s="17" t="s">
        <v>16</v>
      </c>
      <c r="K13" s="18" t="s">
        <v>50</v>
      </c>
    </row>
    <row r="14" spans="1:11" s="18" customFormat="1" ht="13" x14ac:dyDescent="0.3">
      <c r="A14" s="1">
        <v>7282</v>
      </c>
      <c r="B14" s="2" t="s">
        <v>606</v>
      </c>
      <c r="C14" s="3" t="s">
        <v>607</v>
      </c>
      <c r="D14" s="4">
        <v>31044</v>
      </c>
      <c r="E14" s="4">
        <v>49278</v>
      </c>
      <c r="F14" s="4">
        <v>48548</v>
      </c>
      <c r="G14" s="5">
        <v>2000</v>
      </c>
      <c r="H14" s="6" t="s">
        <v>14</v>
      </c>
      <c r="I14" s="2" t="s">
        <v>606</v>
      </c>
      <c r="J14" s="17" t="s">
        <v>16</v>
      </c>
      <c r="K14" s="18" t="s">
        <v>17</v>
      </c>
    </row>
    <row r="15" spans="1:11" s="18" customFormat="1" ht="13" x14ac:dyDescent="0.3">
      <c r="A15" s="1">
        <v>7373</v>
      </c>
      <c r="B15" s="2" t="s">
        <v>608</v>
      </c>
      <c r="C15" s="3" t="s">
        <v>609</v>
      </c>
      <c r="D15" s="4">
        <v>31044</v>
      </c>
      <c r="E15" s="4">
        <v>49278</v>
      </c>
      <c r="F15" s="4">
        <v>48548</v>
      </c>
      <c r="G15" s="5">
        <v>250</v>
      </c>
      <c r="H15" s="6" t="s">
        <v>192</v>
      </c>
      <c r="I15" s="2" t="s">
        <v>610</v>
      </c>
      <c r="J15" s="17" t="s">
        <v>16</v>
      </c>
      <c r="K15" s="18" t="s">
        <v>35</v>
      </c>
    </row>
    <row r="16" spans="1:11" s="18" customFormat="1" ht="13" x14ac:dyDescent="0.3">
      <c r="A16" s="1">
        <v>1273</v>
      </c>
      <c r="B16" s="2" t="s">
        <v>611</v>
      </c>
      <c r="C16" s="3" t="s">
        <v>416</v>
      </c>
      <c r="D16" s="4">
        <v>37937</v>
      </c>
      <c r="E16" s="4">
        <v>49309</v>
      </c>
      <c r="F16" s="4">
        <v>48579</v>
      </c>
      <c r="G16" s="5">
        <v>600</v>
      </c>
      <c r="H16" s="6" t="s">
        <v>93</v>
      </c>
      <c r="I16" s="2" t="s">
        <v>612</v>
      </c>
      <c r="J16" s="17" t="s">
        <v>16</v>
      </c>
      <c r="K16" s="18" t="s">
        <v>17</v>
      </c>
    </row>
    <row r="17" spans="1:11" s="18" customFormat="1" ht="13" x14ac:dyDescent="0.3">
      <c r="A17" s="1">
        <v>2177</v>
      </c>
      <c r="B17" s="2" t="s">
        <v>613</v>
      </c>
      <c r="C17" s="3" t="s">
        <v>614</v>
      </c>
      <c r="D17" s="4">
        <v>38348</v>
      </c>
      <c r="E17" s="4">
        <v>49309</v>
      </c>
      <c r="F17" s="4">
        <v>48579</v>
      </c>
      <c r="G17" s="5">
        <v>130100</v>
      </c>
      <c r="H17" s="6" t="s">
        <v>615</v>
      </c>
      <c r="I17" s="2" t="s">
        <v>616</v>
      </c>
      <c r="J17" s="17" t="s">
        <v>16</v>
      </c>
      <c r="K17" s="18" t="s">
        <v>45</v>
      </c>
    </row>
    <row r="18" spans="1:11" s="18" customFormat="1" ht="13" x14ac:dyDescent="0.3">
      <c r="A18" s="1">
        <v>2519</v>
      </c>
      <c r="B18" s="2" t="s">
        <v>617</v>
      </c>
      <c r="C18" s="3" t="s">
        <v>128</v>
      </c>
      <c r="D18" s="4">
        <v>34295</v>
      </c>
      <c r="E18" s="4">
        <v>49309</v>
      </c>
      <c r="F18" s="4">
        <v>48579</v>
      </c>
      <c r="G18" s="5">
        <v>2190</v>
      </c>
      <c r="H18" s="6" t="s">
        <v>33</v>
      </c>
      <c r="I18" s="2" t="s">
        <v>618</v>
      </c>
      <c r="J18" s="17" t="s">
        <v>16</v>
      </c>
      <c r="K18" s="18" t="s">
        <v>35</v>
      </c>
    </row>
    <row r="19" spans="1:11" s="18" customFormat="1" ht="13" x14ac:dyDescent="0.3">
      <c r="A19" s="1">
        <v>7961</v>
      </c>
      <c r="B19" s="2" t="s">
        <v>619</v>
      </c>
      <c r="C19" s="3" t="s">
        <v>620</v>
      </c>
      <c r="D19" s="4">
        <v>31058</v>
      </c>
      <c r="E19" s="4">
        <v>49309</v>
      </c>
      <c r="F19" s="4">
        <v>48579</v>
      </c>
      <c r="G19" s="5">
        <v>58</v>
      </c>
      <c r="H19" s="6" t="s">
        <v>66</v>
      </c>
      <c r="I19" s="2" t="s">
        <v>619</v>
      </c>
      <c r="J19" s="17" t="s">
        <v>16</v>
      </c>
      <c r="K19" s="18" t="s">
        <v>35</v>
      </c>
    </row>
    <row r="20" spans="1:11" s="18" customFormat="1" ht="13" x14ac:dyDescent="0.3">
      <c r="A20" s="1">
        <v>2726</v>
      </c>
      <c r="B20" s="2" t="s">
        <v>621</v>
      </c>
      <c r="C20" s="3" t="s">
        <v>106</v>
      </c>
      <c r="D20" s="4">
        <v>38436</v>
      </c>
      <c r="E20" s="4">
        <v>49368</v>
      </c>
      <c r="F20" s="4">
        <v>48638</v>
      </c>
      <c r="G20" s="5">
        <v>21755</v>
      </c>
      <c r="H20" s="6" t="s">
        <v>48</v>
      </c>
      <c r="I20" s="2" t="s">
        <v>622</v>
      </c>
      <c r="J20" s="17" t="s">
        <v>16</v>
      </c>
      <c r="K20" s="18" t="s">
        <v>50</v>
      </c>
    </row>
    <row r="21" spans="1:11" s="18" customFormat="1" ht="13" x14ac:dyDescent="0.3">
      <c r="A21" s="1">
        <v>3021</v>
      </c>
      <c r="B21" s="2" t="s">
        <v>623</v>
      </c>
      <c r="C21" s="3" t="s">
        <v>624</v>
      </c>
      <c r="D21" s="4">
        <v>31133</v>
      </c>
      <c r="E21" s="4">
        <v>49368</v>
      </c>
      <c r="F21" s="4">
        <v>48638</v>
      </c>
      <c r="G21" s="5">
        <v>30400</v>
      </c>
      <c r="H21" s="6" t="s">
        <v>109</v>
      </c>
      <c r="I21" s="2" t="s">
        <v>548</v>
      </c>
      <c r="J21" s="17" t="s">
        <v>16</v>
      </c>
      <c r="K21" s="18" t="s">
        <v>30</v>
      </c>
    </row>
    <row r="22" spans="1:11" s="18" customFormat="1" ht="13" x14ac:dyDescent="0.3">
      <c r="A22" s="1">
        <v>4914</v>
      </c>
      <c r="B22" s="2" t="s">
        <v>625</v>
      </c>
      <c r="C22" s="3" t="s">
        <v>626</v>
      </c>
      <c r="D22" s="4">
        <v>38421</v>
      </c>
      <c r="E22" s="4">
        <v>49368</v>
      </c>
      <c r="F22" s="4">
        <v>48638</v>
      </c>
      <c r="G22" s="5">
        <v>1080</v>
      </c>
      <c r="H22" s="6" t="s">
        <v>25</v>
      </c>
      <c r="I22" s="2" t="s">
        <v>627</v>
      </c>
      <c r="J22" s="17" t="s">
        <v>16</v>
      </c>
      <c r="K22" s="18" t="s">
        <v>22</v>
      </c>
    </row>
    <row r="23" spans="1:11" s="18" customFormat="1" ht="13" x14ac:dyDescent="0.3">
      <c r="A23" s="1">
        <v>7563</v>
      </c>
      <c r="B23" s="2" t="s">
        <v>628</v>
      </c>
      <c r="C23" s="3" t="s">
        <v>629</v>
      </c>
      <c r="D23" s="4">
        <v>31162</v>
      </c>
      <c r="E23" s="4">
        <v>49399</v>
      </c>
      <c r="F23" s="4">
        <v>48669</v>
      </c>
      <c r="G23" s="5">
        <v>4772</v>
      </c>
      <c r="H23" s="6" t="s">
        <v>57</v>
      </c>
      <c r="I23" s="2" t="s">
        <v>630</v>
      </c>
      <c r="J23" s="17" t="s">
        <v>16</v>
      </c>
      <c r="K23" s="18" t="s">
        <v>50</v>
      </c>
    </row>
    <row r="24" spans="1:11" s="18" customFormat="1" ht="13" x14ac:dyDescent="0.3">
      <c r="A24" s="1">
        <v>12449</v>
      </c>
      <c r="B24" s="2" t="s">
        <v>631</v>
      </c>
      <c r="C24" s="3" t="s">
        <v>632</v>
      </c>
      <c r="D24" s="4">
        <v>38468</v>
      </c>
      <c r="E24" s="4">
        <v>49399</v>
      </c>
      <c r="F24" s="4">
        <v>48669</v>
      </c>
      <c r="G24" s="5">
        <v>350</v>
      </c>
      <c r="H24" s="6" t="s">
        <v>25</v>
      </c>
      <c r="I24" s="2" t="s">
        <v>633</v>
      </c>
      <c r="J24" s="17" t="s">
        <v>16</v>
      </c>
      <c r="K24" s="18" t="s">
        <v>22</v>
      </c>
    </row>
    <row r="25" spans="1:11" s="18" customFormat="1" ht="13" x14ac:dyDescent="0.3">
      <c r="A25" s="1">
        <v>2181</v>
      </c>
      <c r="B25" s="2" t="s">
        <v>634</v>
      </c>
      <c r="C25" s="3" t="s">
        <v>469</v>
      </c>
      <c r="D25" s="4">
        <v>38497</v>
      </c>
      <c r="E25" s="4">
        <v>49429</v>
      </c>
      <c r="F25" s="4">
        <v>48699</v>
      </c>
      <c r="G25" s="5">
        <v>5400</v>
      </c>
      <c r="H25" s="6" t="s">
        <v>25</v>
      </c>
      <c r="I25" s="2" t="s">
        <v>635</v>
      </c>
      <c r="J25" s="17" t="s">
        <v>16</v>
      </c>
      <c r="K25" s="18" t="s">
        <v>158</v>
      </c>
    </row>
    <row r="26" spans="1:11" s="18" customFormat="1" ht="13" x14ac:dyDescent="0.3">
      <c r="A26" s="1">
        <v>2697</v>
      </c>
      <c r="B26" s="2" t="s">
        <v>636</v>
      </c>
      <c r="C26" s="3" t="s">
        <v>469</v>
      </c>
      <c r="D26" s="4">
        <v>38476</v>
      </c>
      <c r="E26" s="4">
        <v>49429</v>
      </c>
      <c r="F26" s="4">
        <v>48699</v>
      </c>
      <c r="G26" s="5">
        <v>6000</v>
      </c>
      <c r="H26" s="6" t="s">
        <v>25</v>
      </c>
      <c r="I26" s="2" t="s">
        <v>635</v>
      </c>
      <c r="J26" s="17" t="s">
        <v>16</v>
      </c>
      <c r="K26" s="18" t="s">
        <v>158</v>
      </c>
    </row>
    <row r="27" spans="1:11" s="18" customFormat="1" ht="13" x14ac:dyDescent="0.3">
      <c r="A27" s="1">
        <v>4885</v>
      </c>
      <c r="B27" s="2" t="s">
        <v>637</v>
      </c>
      <c r="C27" s="3" t="s">
        <v>638</v>
      </c>
      <c r="D27" s="4">
        <v>31173</v>
      </c>
      <c r="E27" s="4">
        <v>49429</v>
      </c>
      <c r="F27" s="4">
        <v>48699</v>
      </c>
      <c r="G27" s="5">
        <v>24000</v>
      </c>
      <c r="H27" s="6" t="s">
        <v>57</v>
      </c>
      <c r="I27" s="2" t="s">
        <v>630</v>
      </c>
      <c r="J27" s="17" t="s">
        <v>16</v>
      </c>
      <c r="K27" s="18" t="s">
        <v>50</v>
      </c>
    </row>
    <row r="28" spans="1:11" s="18" customFormat="1" ht="13" x14ac:dyDescent="0.3">
      <c r="A28" s="1">
        <v>5931</v>
      </c>
      <c r="B28" s="2" t="s">
        <v>639</v>
      </c>
      <c r="C28" s="3" t="s">
        <v>640</v>
      </c>
      <c r="D28" s="4">
        <v>31176</v>
      </c>
      <c r="E28" s="4">
        <v>49429</v>
      </c>
      <c r="F28" s="4">
        <v>48699</v>
      </c>
      <c r="G28" s="5">
        <v>6890</v>
      </c>
      <c r="H28" s="6" t="s">
        <v>14</v>
      </c>
      <c r="I28" s="2" t="s">
        <v>639</v>
      </c>
      <c r="J28" s="17" t="s">
        <v>16</v>
      </c>
      <c r="K28" s="18" t="s">
        <v>17</v>
      </c>
    </row>
    <row r="29" spans="1:11" s="18" customFormat="1" ht="13" x14ac:dyDescent="0.3">
      <c r="A29" s="1">
        <v>8278</v>
      </c>
      <c r="B29" s="2" t="s">
        <v>641</v>
      </c>
      <c r="C29" s="3" t="s">
        <v>642</v>
      </c>
      <c r="D29" s="4">
        <v>31191</v>
      </c>
      <c r="E29" s="4">
        <v>49429</v>
      </c>
      <c r="F29" s="4">
        <v>48699</v>
      </c>
      <c r="G29" s="5">
        <v>2878</v>
      </c>
      <c r="H29" s="6" t="s">
        <v>48</v>
      </c>
      <c r="I29" s="2" t="s">
        <v>641</v>
      </c>
      <c r="J29" s="17" t="s">
        <v>16</v>
      </c>
      <c r="K29" s="18" t="s">
        <v>50</v>
      </c>
    </row>
    <row r="30" spans="1:11" s="18" customFormat="1" ht="13" x14ac:dyDescent="0.3">
      <c r="A30" s="1">
        <v>287</v>
      </c>
      <c r="B30" s="2" t="s">
        <v>643</v>
      </c>
      <c r="C30" s="3" t="s">
        <v>644</v>
      </c>
      <c r="D30" s="4">
        <v>38504</v>
      </c>
      <c r="E30" s="4">
        <v>49460</v>
      </c>
      <c r="F30" s="4">
        <v>48730</v>
      </c>
      <c r="G30" s="5">
        <v>3680</v>
      </c>
      <c r="H30" s="6" t="s">
        <v>178</v>
      </c>
      <c r="I30" s="2" t="s">
        <v>627</v>
      </c>
      <c r="J30" s="17" t="s">
        <v>16</v>
      </c>
      <c r="K30" s="18" t="s">
        <v>158</v>
      </c>
    </row>
    <row r="31" spans="1:11" s="18" customFormat="1" ht="13" x14ac:dyDescent="0.3">
      <c r="A31" s="1">
        <v>2205</v>
      </c>
      <c r="B31" s="2" t="s">
        <v>645</v>
      </c>
      <c r="C31" s="3" t="s">
        <v>65</v>
      </c>
      <c r="D31" s="4">
        <v>38523</v>
      </c>
      <c r="E31" s="4">
        <v>49460</v>
      </c>
      <c r="F31" s="4">
        <v>48730</v>
      </c>
      <c r="G31" s="5">
        <v>21050</v>
      </c>
      <c r="H31" s="6" t="s">
        <v>192</v>
      </c>
      <c r="I31" s="2" t="s">
        <v>646</v>
      </c>
      <c r="J31" s="17" t="s">
        <v>16</v>
      </c>
      <c r="K31" s="18" t="s">
        <v>22</v>
      </c>
    </row>
    <row r="32" spans="1:11" s="18" customFormat="1" ht="13" x14ac:dyDescent="0.3">
      <c r="A32" s="1">
        <v>2442</v>
      </c>
      <c r="B32" s="2" t="s">
        <v>647</v>
      </c>
      <c r="C32" s="3" t="s">
        <v>648</v>
      </c>
      <c r="D32" s="4">
        <v>34866</v>
      </c>
      <c r="E32" s="4">
        <v>49460</v>
      </c>
      <c r="F32" s="4">
        <v>48730</v>
      </c>
      <c r="G32" s="5">
        <v>6600</v>
      </c>
      <c r="H32" s="6" t="s">
        <v>20</v>
      </c>
      <c r="I32" s="2" t="s">
        <v>21</v>
      </c>
      <c r="J32" s="17" t="s">
        <v>16</v>
      </c>
      <c r="K32" s="18" t="s">
        <v>22</v>
      </c>
    </row>
    <row r="33" spans="1:11" s="18" customFormat="1" ht="13" x14ac:dyDescent="0.3">
      <c r="A33" s="1">
        <v>6154</v>
      </c>
      <c r="B33" s="2" t="s">
        <v>649</v>
      </c>
      <c r="C33" s="3" t="s">
        <v>650</v>
      </c>
      <c r="D33" s="4">
        <v>31226</v>
      </c>
      <c r="E33" s="4">
        <v>49460</v>
      </c>
      <c r="F33" s="4">
        <v>48730</v>
      </c>
      <c r="G33" s="5">
        <v>995</v>
      </c>
      <c r="H33" s="6" t="s">
        <v>14</v>
      </c>
      <c r="I33" s="2" t="s">
        <v>651</v>
      </c>
      <c r="J33" s="17" t="s">
        <v>16</v>
      </c>
      <c r="K33" s="18" t="s">
        <v>17</v>
      </c>
    </row>
    <row r="34" spans="1:11" s="18" customFormat="1" ht="13" x14ac:dyDescent="0.3">
      <c r="A34" s="1">
        <v>8357</v>
      </c>
      <c r="B34" s="2" t="s">
        <v>652</v>
      </c>
      <c r="C34" s="3" t="s">
        <v>653</v>
      </c>
      <c r="D34" s="4">
        <v>31212</v>
      </c>
      <c r="E34" s="4">
        <v>49460</v>
      </c>
      <c r="F34" s="4">
        <v>48730</v>
      </c>
      <c r="G34" s="5">
        <v>1363</v>
      </c>
      <c r="H34" s="6" t="s">
        <v>14</v>
      </c>
      <c r="I34" s="2" t="s">
        <v>654</v>
      </c>
      <c r="J34" s="17" t="s">
        <v>16</v>
      </c>
      <c r="K34" s="18" t="s">
        <v>17</v>
      </c>
    </row>
    <row r="35" spans="1:11" s="18" customFormat="1" ht="13" x14ac:dyDescent="0.3">
      <c r="A35" s="1">
        <v>1957</v>
      </c>
      <c r="B35" s="2" t="s">
        <v>655</v>
      </c>
      <c r="C35" s="3" t="s">
        <v>656</v>
      </c>
      <c r="D35" s="4">
        <v>32805</v>
      </c>
      <c r="E35" s="4">
        <v>49490</v>
      </c>
      <c r="F35" s="4">
        <v>48760</v>
      </c>
      <c r="G35" s="5">
        <v>450</v>
      </c>
      <c r="H35" s="6" t="s">
        <v>25</v>
      </c>
      <c r="I35" s="2" t="s">
        <v>657</v>
      </c>
      <c r="J35" s="17" t="s">
        <v>16</v>
      </c>
      <c r="K35" s="18" t="s">
        <v>158</v>
      </c>
    </row>
    <row r="36" spans="1:11" s="18" customFormat="1" ht="13" x14ac:dyDescent="0.3">
      <c r="A36" s="1">
        <v>1979</v>
      </c>
      <c r="B36" s="2" t="s">
        <v>658</v>
      </c>
      <c r="C36" s="3" t="s">
        <v>656</v>
      </c>
      <c r="D36" s="4">
        <v>38415</v>
      </c>
      <c r="E36" s="4">
        <v>49490</v>
      </c>
      <c r="F36" s="4">
        <v>48760</v>
      </c>
      <c r="G36" s="5">
        <v>4200</v>
      </c>
      <c r="H36" s="6" t="s">
        <v>25</v>
      </c>
      <c r="I36" s="2" t="s">
        <v>657</v>
      </c>
      <c r="J36" s="17" t="s">
        <v>16</v>
      </c>
      <c r="K36" s="18" t="s">
        <v>158</v>
      </c>
    </row>
    <row r="37" spans="1:11" s="18" customFormat="1" ht="13" x14ac:dyDescent="0.3">
      <c r="A37" s="1">
        <v>1999</v>
      </c>
      <c r="B37" s="2" t="s">
        <v>659</v>
      </c>
      <c r="C37" s="3" t="s">
        <v>656</v>
      </c>
      <c r="D37" s="4">
        <v>35264</v>
      </c>
      <c r="E37" s="4">
        <v>49490</v>
      </c>
      <c r="F37" s="4">
        <v>48760</v>
      </c>
      <c r="G37" s="5">
        <v>5400</v>
      </c>
      <c r="H37" s="6" t="s">
        <v>25</v>
      </c>
      <c r="I37" s="2" t="s">
        <v>657</v>
      </c>
      <c r="J37" s="17" t="s">
        <v>16</v>
      </c>
      <c r="K37" s="18" t="s">
        <v>158</v>
      </c>
    </row>
    <row r="38" spans="1:11" s="18" customFormat="1" ht="13" x14ac:dyDescent="0.3">
      <c r="A38" s="1">
        <v>2113</v>
      </c>
      <c r="B38" s="2" t="s">
        <v>660</v>
      </c>
      <c r="C38" s="3" t="s">
        <v>661</v>
      </c>
      <c r="D38" s="4">
        <v>35264</v>
      </c>
      <c r="E38" s="4">
        <v>49490</v>
      </c>
      <c r="F38" s="4">
        <v>48760</v>
      </c>
      <c r="G38" s="5"/>
      <c r="H38" s="6" t="s">
        <v>662</v>
      </c>
      <c r="I38" s="2" t="s">
        <v>657</v>
      </c>
      <c r="J38" s="17" t="s">
        <v>463</v>
      </c>
      <c r="K38" s="18" t="s">
        <v>158</v>
      </c>
    </row>
    <row r="39" spans="1:11" s="18" customFormat="1" ht="13" x14ac:dyDescent="0.3">
      <c r="A39" s="1">
        <v>2161</v>
      </c>
      <c r="B39" s="2" t="s">
        <v>663</v>
      </c>
      <c r="C39" s="3" t="s">
        <v>664</v>
      </c>
      <c r="D39" s="4">
        <v>37853</v>
      </c>
      <c r="E39" s="4">
        <v>49490</v>
      </c>
      <c r="F39" s="4">
        <v>48760</v>
      </c>
      <c r="G39" s="5">
        <v>2120</v>
      </c>
      <c r="H39" s="6" t="s">
        <v>25</v>
      </c>
      <c r="I39" s="2" t="s">
        <v>657</v>
      </c>
      <c r="J39" s="17" t="s">
        <v>16</v>
      </c>
      <c r="K39" s="18" t="s">
        <v>158</v>
      </c>
    </row>
    <row r="40" spans="1:11" s="18" customFormat="1" ht="13" x14ac:dyDescent="0.3">
      <c r="A40" s="1">
        <v>2180</v>
      </c>
      <c r="B40" s="2" t="s">
        <v>665</v>
      </c>
      <c r="C40" s="3" t="s">
        <v>666</v>
      </c>
      <c r="D40" s="4">
        <v>38358</v>
      </c>
      <c r="E40" s="4">
        <v>49490</v>
      </c>
      <c r="F40" s="4">
        <v>48760</v>
      </c>
      <c r="G40" s="5">
        <v>3000</v>
      </c>
      <c r="H40" s="6" t="s">
        <v>25</v>
      </c>
      <c r="I40" s="2" t="s">
        <v>657</v>
      </c>
      <c r="J40" s="17" t="s">
        <v>16</v>
      </c>
      <c r="K40" s="18" t="s">
        <v>158</v>
      </c>
    </row>
    <row r="41" spans="1:11" s="18" customFormat="1" ht="13" x14ac:dyDescent="0.3">
      <c r="A41" s="1">
        <v>2239</v>
      </c>
      <c r="B41" s="2" t="s">
        <v>667</v>
      </c>
      <c r="C41" s="3" t="s">
        <v>668</v>
      </c>
      <c r="D41" s="4">
        <v>35264</v>
      </c>
      <c r="E41" s="4">
        <v>49490</v>
      </c>
      <c r="F41" s="4">
        <v>48760</v>
      </c>
      <c r="G41" s="5">
        <v>2509</v>
      </c>
      <c r="H41" s="6" t="s">
        <v>25</v>
      </c>
      <c r="I41" s="2" t="s">
        <v>657</v>
      </c>
      <c r="J41" s="17" t="s">
        <v>16</v>
      </c>
      <c r="K41" s="18" t="s">
        <v>158</v>
      </c>
    </row>
    <row r="42" spans="1:11" s="18" customFormat="1" ht="13" x14ac:dyDescent="0.3">
      <c r="A42" s="1">
        <v>2360</v>
      </c>
      <c r="B42" s="2" t="s">
        <v>669</v>
      </c>
      <c r="C42" s="3" t="s">
        <v>170</v>
      </c>
      <c r="D42" s="4">
        <v>34893</v>
      </c>
      <c r="E42" s="4">
        <v>49490</v>
      </c>
      <c r="F42" s="4">
        <v>48760</v>
      </c>
      <c r="G42" s="5">
        <v>87600</v>
      </c>
      <c r="H42" s="6" t="s">
        <v>156</v>
      </c>
      <c r="I42" s="2" t="s">
        <v>670</v>
      </c>
      <c r="J42" s="17" t="s">
        <v>16</v>
      </c>
      <c r="K42" s="18" t="s">
        <v>22</v>
      </c>
    </row>
    <row r="43" spans="1:11" s="18" customFormat="1" ht="13" x14ac:dyDescent="0.3">
      <c r="A43" s="1">
        <v>2363</v>
      </c>
      <c r="B43" s="2" t="s">
        <v>671</v>
      </c>
      <c r="C43" s="3" t="s">
        <v>672</v>
      </c>
      <c r="D43" s="4">
        <v>34893</v>
      </c>
      <c r="E43" s="4">
        <v>49490</v>
      </c>
      <c r="F43" s="4">
        <v>48760</v>
      </c>
      <c r="G43" s="5">
        <v>6500</v>
      </c>
      <c r="H43" s="6" t="s">
        <v>156</v>
      </c>
      <c r="I43" s="2" t="s">
        <v>673</v>
      </c>
      <c r="J43" s="17" t="s">
        <v>16</v>
      </c>
      <c r="K43" s="18" t="s">
        <v>22</v>
      </c>
    </row>
    <row r="44" spans="1:11" s="18" customFormat="1" ht="13" x14ac:dyDescent="0.3">
      <c r="A44" s="1">
        <v>2476</v>
      </c>
      <c r="B44" s="2" t="s">
        <v>674</v>
      </c>
      <c r="C44" s="3" t="s">
        <v>656</v>
      </c>
      <c r="D44" s="4">
        <v>35264</v>
      </c>
      <c r="E44" s="4">
        <v>49490</v>
      </c>
      <c r="F44" s="4">
        <v>48760</v>
      </c>
      <c r="G44" s="5">
        <v>512</v>
      </c>
      <c r="H44" s="6" t="s">
        <v>25</v>
      </c>
      <c r="I44" s="2" t="s">
        <v>675</v>
      </c>
      <c r="J44" s="17" t="s">
        <v>16</v>
      </c>
      <c r="K44" s="18" t="s">
        <v>158</v>
      </c>
    </row>
    <row r="45" spans="1:11" s="18" customFormat="1" ht="13" x14ac:dyDescent="0.3">
      <c r="A45" s="1">
        <v>2506</v>
      </c>
      <c r="B45" s="2" t="s">
        <v>676</v>
      </c>
      <c r="C45" s="3" t="s">
        <v>677</v>
      </c>
      <c r="D45" s="4">
        <v>34893</v>
      </c>
      <c r="E45" s="4">
        <v>49490</v>
      </c>
      <c r="F45" s="4">
        <v>48760</v>
      </c>
      <c r="G45" s="5">
        <v>8985</v>
      </c>
      <c r="H45" s="6" t="s">
        <v>83</v>
      </c>
      <c r="I45" s="2" t="s">
        <v>678</v>
      </c>
      <c r="J45" s="17" t="s">
        <v>16</v>
      </c>
      <c r="K45" s="18" t="s">
        <v>22</v>
      </c>
    </row>
    <row r="46" spans="1:11" s="18" customFormat="1" ht="13" x14ac:dyDescent="0.3">
      <c r="A46" s="1">
        <v>2402</v>
      </c>
      <c r="B46" s="2" t="s">
        <v>679</v>
      </c>
      <c r="C46" s="3" t="s">
        <v>677</v>
      </c>
      <c r="D46" s="4">
        <v>34940</v>
      </c>
      <c r="E46" s="4">
        <v>49521</v>
      </c>
      <c r="F46" s="4">
        <v>48791</v>
      </c>
      <c r="G46" s="5">
        <v>2200</v>
      </c>
      <c r="H46" s="6" t="s">
        <v>83</v>
      </c>
      <c r="I46" s="2" t="s">
        <v>680</v>
      </c>
      <c r="J46" s="17" t="s">
        <v>16</v>
      </c>
      <c r="K46" s="18" t="s">
        <v>22</v>
      </c>
    </row>
    <row r="47" spans="1:11" s="18" customFormat="1" ht="13" x14ac:dyDescent="0.3">
      <c r="A47" s="1">
        <v>3623</v>
      </c>
      <c r="B47" s="2" t="s">
        <v>681</v>
      </c>
      <c r="C47" s="3" t="s">
        <v>682</v>
      </c>
      <c r="D47" s="4">
        <v>31282</v>
      </c>
      <c r="E47" s="4">
        <v>49521</v>
      </c>
      <c r="F47" s="4">
        <v>48791</v>
      </c>
      <c r="G47" s="5">
        <v>12200</v>
      </c>
      <c r="H47" s="6" t="s">
        <v>109</v>
      </c>
      <c r="I47" s="2" t="s">
        <v>683</v>
      </c>
      <c r="J47" s="17" t="s">
        <v>16</v>
      </c>
      <c r="K47" s="18" t="s">
        <v>30</v>
      </c>
    </row>
    <row r="48" spans="1:11" s="18" customFormat="1" ht="13" x14ac:dyDescent="0.3">
      <c r="A48" s="1">
        <v>7242</v>
      </c>
      <c r="B48" s="2" t="s">
        <v>684</v>
      </c>
      <c r="C48" s="3" t="s">
        <v>685</v>
      </c>
      <c r="D48" s="4">
        <v>31274</v>
      </c>
      <c r="E48" s="4">
        <v>49521</v>
      </c>
      <c r="F48" s="4">
        <v>48791</v>
      </c>
      <c r="G48" s="5">
        <v>1200</v>
      </c>
      <c r="H48" s="6" t="s">
        <v>14</v>
      </c>
      <c r="I48" s="2" t="s">
        <v>686</v>
      </c>
      <c r="J48" s="17" t="s">
        <v>16</v>
      </c>
      <c r="K48" s="18" t="s">
        <v>17</v>
      </c>
    </row>
    <row r="49" spans="1:11" s="18" customFormat="1" ht="13" x14ac:dyDescent="0.3">
      <c r="A49" s="1">
        <v>7264</v>
      </c>
      <c r="B49" s="2" t="s">
        <v>687</v>
      </c>
      <c r="C49" s="3" t="s">
        <v>688</v>
      </c>
      <c r="D49" s="4">
        <v>38595</v>
      </c>
      <c r="E49" s="4">
        <v>49521</v>
      </c>
      <c r="F49" s="4">
        <v>48791</v>
      </c>
      <c r="G49" s="5">
        <v>1190</v>
      </c>
      <c r="H49" s="6" t="s">
        <v>25</v>
      </c>
      <c r="I49" s="2" t="s">
        <v>689</v>
      </c>
      <c r="J49" s="17" t="s">
        <v>16</v>
      </c>
      <c r="K49" s="18" t="s">
        <v>22</v>
      </c>
    </row>
    <row r="50" spans="1:11" s="18" customFormat="1" ht="13" x14ac:dyDescent="0.3">
      <c r="A50" s="1">
        <v>11264</v>
      </c>
      <c r="B50" s="2" t="s">
        <v>690</v>
      </c>
      <c r="C50" s="3" t="s">
        <v>691</v>
      </c>
      <c r="D50" s="4">
        <v>34922</v>
      </c>
      <c r="E50" s="4">
        <v>49521</v>
      </c>
      <c r="F50" s="4">
        <v>48791</v>
      </c>
      <c r="G50" s="5">
        <v>1400</v>
      </c>
      <c r="H50" s="6" t="s">
        <v>324</v>
      </c>
      <c r="I50" s="2" t="s">
        <v>692</v>
      </c>
      <c r="J50" s="17" t="s">
        <v>16</v>
      </c>
      <c r="K50" s="18" t="s">
        <v>45</v>
      </c>
    </row>
    <row r="51" spans="1:11" s="18" customFormat="1" ht="13" x14ac:dyDescent="0.3">
      <c r="A51" s="1">
        <v>7178</v>
      </c>
      <c r="B51" s="2" t="s">
        <v>693</v>
      </c>
      <c r="C51" s="3" t="s">
        <v>694</v>
      </c>
      <c r="D51" s="4">
        <v>31310</v>
      </c>
      <c r="E51" s="4">
        <v>49552</v>
      </c>
      <c r="F51" s="4">
        <v>48822</v>
      </c>
      <c r="G51" s="5">
        <v>400</v>
      </c>
      <c r="H51" s="6" t="s">
        <v>14</v>
      </c>
      <c r="I51" s="2" t="s">
        <v>695</v>
      </c>
      <c r="J51" s="17" t="s">
        <v>16</v>
      </c>
      <c r="K51" s="18" t="s">
        <v>17</v>
      </c>
    </row>
    <row r="52" spans="1:11" s="18" customFormat="1" ht="13" x14ac:dyDescent="0.3">
      <c r="A52" s="1">
        <v>5</v>
      </c>
      <c r="B52" s="2" t="s">
        <v>696</v>
      </c>
      <c r="C52" s="3" t="s">
        <v>697</v>
      </c>
      <c r="D52" s="4">
        <v>31245</v>
      </c>
      <c r="E52" s="4">
        <v>49556</v>
      </c>
      <c r="F52" s="4">
        <v>48826</v>
      </c>
      <c r="G52" s="5">
        <v>188250</v>
      </c>
      <c r="H52" s="6" t="s">
        <v>698</v>
      </c>
      <c r="I52" s="2" t="s">
        <v>699</v>
      </c>
      <c r="J52" s="17" t="s">
        <v>16</v>
      </c>
      <c r="K52" s="18" t="s">
        <v>50</v>
      </c>
    </row>
    <row r="53" spans="1:11" s="18" customFormat="1" ht="13" x14ac:dyDescent="0.3">
      <c r="A53" s="1">
        <v>4720</v>
      </c>
      <c r="B53" s="2" t="s">
        <v>700</v>
      </c>
      <c r="C53" s="3" t="s">
        <v>701</v>
      </c>
      <c r="D53" s="4">
        <v>31335</v>
      </c>
      <c r="E53" s="4">
        <v>49582</v>
      </c>
      <c r="F53" s="4">
        <v>48852</v>
      </c>
      <c r="G53" s="5">
        <v>30000</v>
      </c>
      <c r="H53" s="6" t="s">
        <v>702</v>
      </c>
      <c r="I53" s="2" t="s">
        <v>703</v>
      </c>
      <c r="J53" s="17" t="s">
        <v>16</v>
      </c>
      <c r="K53" s="18" t="s">
        <v>17</v>
      </c>
    </row>
    <row r="54" spans="1:11" s="18" customFormat="1" ht="13" x14ac:dyDescent="0.3">
      <c r="A54" s="1">
        <v>5226</v>
      </c>
      <c r="B54" s="2" t="s">
        <v>704</v>
      </c>
      <c r="C54" s="3" t="s">
        <v>705</v>
      </c>
      <c r="D54" s="4">
        <v>31351</v>
      </c>
      <c r="E54" s="4">
        <v>49582</v>
      </c>
      <c r="F54" s="4">
        <v>48852</v>
      </c>
      <c r="G54" s="5">
        <v>8000</v>
      </c>
      <c r="H54" s="6" t="s">
        <v>702</v>
      </c>
      <c r="I54" s="2" t="s">
        <v>706</v>
      </c>
      <c r="J54" s="17" t="s">
        <v>16</v>
      </c>
      <c r="K54" s="18" t="s">
        <v>17</v>
      </c>
    </row>
    <row r="55" spans="1:11" s="18" customFormat="1" ht="13" x14ac:dyDescent="0.3">
      <c r="A55" s="1">
        <v>11313</v>
      </c>
      <c r="B55" s="2" t="s">
        <v>707</v>
      </c>
      <c r="C55" s="3" t="s">
        <v>708</v>
      </c>
      <c r="D55" s="4">
        <v>34989</v>
      </c>
      <c r="E55" s="4">
        <v>49582</v>
      </c>
      <c r="F55" s="4">
        <v>48852</v>
      </c>
      <c r="G55" s="5">
        <v>425</v>
      </c>
      <c r="H55" s="6" t="s">
        <v>66</v>
      </c>
      <c r="I55" s="2" t="s">
        <v>709</v>
      </c>
      <c r="J55" s="17" t="s">
        <v>16</v>
      </c>
      <c r="K55" s="18" t="s">
        <v>35</v>
      </c>
    </row>
    <row r="56" spans="1:11" x14ac:dyDescent="0.35">
      <c r="A56" s="11" t="s">
        <v>105</v>
      </c>
      <c r="B56" s="12">
        <f>SUBTOTAL(103,Table3218[Project Number])</f>
        <v>53</v>
      </c>
      <c r="C56" s="13"/>
      <c r="D56" s="11"/>
      <c r="E56" s="11"/>
      <c r="F56" s="11"/>
      <c r="G56" s="11"/>
      <c r="H56" s="11"/>
      <c r="I56" s="12"/>
      <c r="J56" s="14"/>
      <c r="K56" s="10"/>
    </row>
    <row r="59" spans="1:11" x14ac:dyDescent="0.35">
      <c r="A59" s="22" t="s">
        <v>153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x14ac:dyDescent="0.35">
      <c r="A60" s="7" t="s">
        <v>1</v>
      </c>
      <c r="B60" s="8" t="s">
        <v>2</v>
      </c>
      <c r="C60" s="9" t="s">
        <v>3</v>
      </c>
      <c r="D60" s="8" t="s">
        <v>4</v>
      </c>
      <c r="E60" s="8" t="s">
        <v>5</v>
      </c>
      <c r="F60" s="15" t="s">
        <v>152</v>
      </c>
      <c r="G60" s="9" t="s">
        <v>7</v>
      </c>
      <c r="H60" s="9" t="s">
        <v>8</v>
      </c>
      <c r="I60" s="9" t="s">
        <v>9</v>
      </c>
      <c r="J60" s="9" t="s">
        <v>10</v>
      </c>
      <c r="K60" s="9" t="s">
        <v>11</v>
      </c>
    </row>
    <row r="61" spans="1:11" s="18" customFormat="1" ht="13" x14ac:dyDescent="0.3">
      <c r="A61" s="1">
        <v>7076</v>
      </c>
      <c r="B61" s="2" t="s">
        <v>963</v>
      </c>
      <c r="C61" s="3" t="s">
        <v>964</v>
      </c>
      <c r="D61" s="4">
        <v>32142</v>
      </c>
      <c r="E61" s="4">
        <v>50374</v>
      </c>
      <c r="F61" s="4">
        <v>48548</v>
      </c>
      <c r="G61" s="5">
        <v>4900</v>
      </c>
      <c r="H61" s="6" t="s">
        <v>57</v>
      </c>
      <c r="I61" s="2" t="s">
        <v>199</v>
      </c>
      <c r="J61" s="17" t="s">
        <v>16</v>
      </c>
      <c r="K61" s="18" t="s">
        <v>50</v>
      </c>
    </row>
    <row r="62" spans="1:11" s="18" customFormat="1" ht="13" x14ac:dyDescent="0.3">
      <c r="A62" s="1">
        <v>11163</v>
      </c>
      <c r="B62" s="2" t="s">
        <v>965</v>
      </c>
      <c r="C62" s="3" t="s">
        <v>65</v>
      </c>
      <c r="D62" s="4">
        <v>35773</v>
      </c>
      <c r="E62" s="4">
        <v>50374</v>
      </c>
      <c r="F62" s="4">
        <v>48548</v>
      </c>
      <c r="G62" s="5">
        <v>1200</v>
      </c>
      <c r="H62" s="6" t="s">
        <v>966</v>
      </c>
      <c r="I62" s="2" t="s">
        <v>967</v>
      </c>
      <c r="J62" s="17" t="s">
        <v>16</v>
      </c>
      <c r="K62" s="18" t="s">
        <v>35</v>
      </c>
    </row>
    <row r="63" spans="1:11" s="18" customFormat="1" ht="13" x14ac:dyDescent="0.3">
      <c r="A63" s="1">
        <v>2527</v>
      </c>
      <c r="B63" s="2" t="s">
        <v>968</v>
      </c>
      <c r="C63" s="3" t="s">
        <v>128</v>
      </c>
      <c r="D63" s="4">
        <v>35852</v>
      </c>
      <c r="E63" s="4">
        <v>50436</v>
      </c>
      <c r="F63" s="4">
        <v>48610</v>
      </c>
      <c r="G63" s="5">
        <v>21600</v>
      </c>
      <c r="H63" s="6" t="s">
        <v>33</v>
      </c>
      <c r="I63" s="2" t="s">
        <v>129</v>
      </c>
      <c r="J63" s="17" t="s">
        <v>16</v>
      </c>
      <c r="K63" s="18" t="s">
        <v>35</v>
      </c>
    </row>
    <row r="64" spans="1:11" s="18" customFormat="1" ht="13" x14ac:dyDescent="0.3">
      <c r="A64" s="1">
        <v>2529</v>
      </c>
      <c r="B64" s="2" t="s">
        <v>969</v>
      </c>
      <c r="C64" s="3" t="s">
        <v>128</v>
      </c>
      <c r="D64" s="4">
        <v>35852</v>
      </c>
      <c r="E64" s="4">
        <v>50436</v>
      </c>
      <c r="F64" s="4">
        <v>48610</v>
      </c>
      <c r="G64" s="5">
        <v>7200</v>
      </c>
      <c r="H64" s="6" t="s">
        <v>33</v>
      </c>
      <c r="I64" s="2" t="s">
        <v>129</v>
      </c>
      <c r="J64" s="17" t="s">
        <v>16</v>
      </c>
      <c r="K64" s="18" t="s">
        <v>35</v>
      </c>
    </row>
    <row r="65" spans="1:11" s="18" customFormat="1" ht="13" x14ac:dyDescent="0.3">
      <c r="A65" s="1">
        <v>5251</v>
      </c>
      <c r="B65" s="2" t="s">
        <v>970</v>
      </c>
      <c r="C65" s="3" t="s">
        <v>971</v>
      </c>
      <c r="D65" s="4">
        <v>32226</v>
      </c>
      <c r="E65" s="4">
        <v>50464</v>
      </c>
      <c r="F65" s="4">
        <v>48638</v>
      </c>
      <c r="G65" s="5">
        <v>1500</v>
      </c>
      <c r="H65" s="6" t="s">
        <v>972</v>
      </c>
      <c r="I65" s="2" t="s">
        <v>970</v>
      </c>
      <c r="J65" s="17" t="s">
        <v>16</v>
      </c>
      <c r="K65" s="18" t="s">
        <v>45</v>
      </c>
    </row>
    <row r="66" spans="1:11" s="18" customFormat="1" ht="13" x14ac:dyDescent="0.3">
      <c r="A66" s="1">
        <v>2230</v>
      </c>
      <c r="B66" s="2" t="s">
        <v>973</v>
      </c>
      <c r="C66" s="3" t="s">
        <v>219</v>
      </c>
      <c r="D66" s="4">
        <v>39273</v>
      </c>
      <c r="E66" s="4">
        <v>50495</v>
      </c>
      <c r="F66" s="4">
        <v>48669</v>
      </c>
      <c r="G66" s="5">
        <v>20053</v>
      </c>
      <c r="H66" s="6" t="s">
        <v>108</v>
      </c>
      <c r="I66" s="2" t="s">
        <v>974</v>
      </c>
      <c r="J66" s="17" t="s">
        <v>16</v>
      </c>
      <c r="K66" s="18" t="s">
        <v>50</v>
      </c>
    </row>
    <row r="67" spans="1:11" s="18" customFormat="1" ht="13" x14ac:dyDescent="0.3">
      <c r="A67" s="1">
        <v>2534</v>
      </c>
      <c r="B67" s="2" t="s">
        <v>975</v>
      </c>
      <c r="C67" s="3" t="s">
        <v>216</v>
      </c>
      <c r="D67" s="4">
        <v>35905</v>
      </c>
      <c r="E67" s="4">
        <v>50495</v>
      </c>
      <c r="F67" s="4">
        <v>48669</v>
      </c>
      <c r="G67" s="5">
        <v>8230</v>
      </c>
      <c r="H67" s="6" t="s">
        <v>33</v>
      </c>
      <c r="I67" s="2" t="s">
        <v>976</v>
      </c>
      <c r="J67" s="17" t="s">
        <v>16</v>
      </c>
      <c r="K67" s="18" t="s">
        <v>35</v>
      </c>
    </row>
    <row r="68" spans="1:11" s="18" customFormat="1" ht="13" x14ac:dyDescent="0.3">
      <c r="A68" s="1">
        <v>2630</v>
      </c>
      <c r="B68" s="2" t="s">
        <v>977</v>
      </c>
      <c r="C68" s="3" t="s">
        <v>107</v>
      </c>
      <c r="D68" s="4">
        <v>39546</v>
      </c>
      <c r="E68" s="4">
        <v>50495</v>
      </c>
      <c r="F68" s="4">
        <v>48669</v>
      </c>
      <c r="G68" s="5">
        <v>41560</v>
      </c>
      <c r="H68" s="6" t="s">
        <v>210</v>
      </c>
      <c r="I68" s="2" t="s">
        <v>978</v>
      </c>
      <c r="J68" s="17" t="s">
        <v>16</v>
      </c>
      <c r="K68" s="18" t="s">
        <v>50</v>
      </c>
    </row>
    <row r="69" spans="1:11" s="18" customFormat="1" ht="13" x14ac:dyDescent="0.3">
      <c r="A69" s="1">
        <v>925</v>
      </c>
      <c r="B69" s="2" t="s">
        <v>979</v>
      </c>
      <c r="C69" s="3" t="s">
        <v>980</v>
      </c>
      <c r="D69" s="4">
        <v>39568</v>
      </c>
      <c r="E69" s="4">
        <v>50525</v>
      </c>
      <c r="F69" s="4">
        <v>48699</v>
      </c>
      <c r="G69" s="5">
        <v>3200</v>
      </c>
      <c r="H69" s="6" t="s">
        <v>853</v>
      </c>
      <c r="I69" s="2" t="s">
        <v>981</v>
      </c>
      <c r="J69" s="17" t="s">
        <v>16</v>
      </c>
      <c r="K69" s="18" t="s">
        <v>158</v>
      </c>
    </row>
    <row r="70" spans="1:11" s="18" customFormat="1" ht="13" x14ac:dyDescent="0.3">
      <c r="A70" s="1">
        <v>3863</v>
      </c>
      <c r="B70" s="2" t="s">
        <v>982</v>
      </c>
      <c r="C70" s="3" t="s">
        <v>653</v>
      </c>
      <c r="D70" s="4">
        <v>32281</v>
      </c>
      <c r="E70" s="4">
        <v>50525</v>
      </c>
      <c r="F70" s="4">
        <v>48699</v>
      </c>
      <c r="G70" s="5">
        <v>1100</v>
      </c>
      <c r="H70" s="6" t="s">
        <v>14</v>
      </c>
      <c r="I70" s="2" t="s">
        <v>914</v>
      </c>
      <c r="J70" s="17" t="s">
        <v>16</v>
      </c>
      <c r="K70" s="18" t="s">
        <v>17</v>
      </c>
    </row>
    <row r="71" spans="1:11" s="18" customFormat="1" ht="13" x14ac:dyDescent="0.3">
      <c r="A71" s="1">
        <v>8377</v>
      </c>
      <c r="B71" s="2" t="s">
        <v>983</v>
      </c>
      <c r="C71" s="3" t="s">
        <v>984</v>
      </c>
      <c r="D71" s="4">
        <v>32294</v>
      </c>
      <c r="E71" s="4">
        <v>50525</v>
      </c>
      <c r="F71" s="4">
        <v>48699</v>
      </c>
      <c r="G71" s="5">
        <v>11950</v>
      </c>
      <c r="H71" s="6" t="s">
        <v>14</v>
      </c>
      <c r="I71" s="2" t="s">
        <v>15</v>
      </c>
      <c r="J71" s="17" t="s">
        <v>16</v>
      </c>
      <c r="K71" s="18" t="s">
        <v>17</v>
      </c>
    </row>
    <row r="72" spans="1:11" s="18" customFormat="1" ht="13" x14ac:dyDescent="0.3">
      <c r="A72" s="1">
        <v>4031</v>
      </c>
      <c r="B72" s="2" t="s">
        <v>985</v>
      </c>
      <c r="C72" s="3" t="s">
        <v>986</v>
      </c>
      <c r="D72" s="4">
        <v>32318</v>
      </c>
      <c r="E72" s="4">
        <v>50556</v>
      </c>
      <c r="F72" s="4">
        <v>48730</v>
      </c>
      <c r="G72" s="5">
        <v>7600</v>
      </c>
      <c r="H72" s="6" t="s">
        <v>178</v>
      </c>
      <c r="I72" s="2" t="s">
        <v>987</v>
      </c>
      <c r="J72" s="17" t="s">
        <v>16</v>
      </c>
      <c r="K72" s="18" t="s">
        <v>158</v>
      </c>
    </row>
    <row r="73" spans="1:11" s="18" customFormat="1" ht="13" x14ac:dyDescent="0.3">
      <c r="A73" s="1">
        <v>6641</v>
      </c>
      <c r="B73" s="2" t="s">
        <v>988</v>
      </c>
      <c r="C73" s="3" t="s">
        <v>989</v>
      </c>
      <c r="D73" s="4">
        <v>32324</v>
      </c>
      <c r="E73" s="4">
        <v>50556</v>
      </c>
      <c r="F73" s="4">
        <v>48730</v>
      </c>
      <c r="G73" s="5">
        <v>72000</v>
      </c>
      <c r="H73" s="6" t="s">
        <v>990</v>
      </c>
      <c r="I73" s="2" t="s">
        <v>526</v>
      </c>
      <c r="J73" s="17" t="s">
        <v>16</v>
      </c>
      <c r="K73" s="18" t="s">
        <v>45</v>
      </c>
    </row>
    <row r="74" spans="1:11" s="18" customFormat="1" ht="13" x14ac:dyDescent="0.3">
      <c r="A74" s="1">
        <v>906</v>
      </c>
      <c r="B74" s="2" t="s">
        <v>991</v>
      </c>
      <c r="C74" s="3" t="s">
        <v>992</v>
      </c>
      <c r="D74" s="4">
        <v>39612</v>
      </c>
      <c r="E74" s="4">
        <v>50571</v>
      </c>
      <c r="F74" s="4">
        <v>48745</v>
      </c>
      <c r="G74" s="5">
        <v>7500</v>
      </c>
      <c r="H74" s="6" t="s">
        <v>38</v>
      </c>
      <c r="I74" s="2" t="s">
        <v>993</v>
      </c>
      <c r="J74" s="17" t="s">
        <v>16</v>
      </c>
      <c r="K74" s="18" t="s">
        <v>30</v>
      </c>
    </row>
    <row r="75" spans="1:11" s="18" customFormat="1" ht="13" x14ac:dyDescent="0.3">
      <c r="A75" s="1">
        <v>1417</v>
      </c>
      <c r="B75" s="2" t="s">
        <v>994</v>
      </c>
      <c r="C75" s="3" t="s">
        <v>995</v>
      </c>
      <c r="D75" s="4">
        <v>36005</v>
      </c>
      <c r="E75" s="4">
        <v>50586</v>
      </c>
      <c r="F75" s="4">
        <v>48760</v>
      </c>
      <c r="G75" s="5">
        <v>86342</v>
      </c>
      <c r="H75" s="6" t="s">
        <v>996</v>
      </c>
      <c r="I75" s="2" t="s">
        <v>997</v>
      </c>
      <c r="J75" s="17" t="s">
        <v>16</v>
      </c>
      <c r="K75" s="18" t="s">
        <v>158</v>
      </c>
    </row>
    <row r="76" spans="1:11" s="18" customFormat="1" ht="13" x14ac:dyDescent="0.3">
      <c r="A76" s="1">
        <v>1835</v>
      </c>
      <c r="B76" s="2" t="s">
        <v>998</v>
      </c>
      <c r="C76" s="3" t="s">
        <v>999</v>
      </c>
      <c r="D76" s="4">
        <v>36005</v>
      </c>
      <c r="E76" s="4">
        <v>50586</v>
      </c>
      <c r="F76" s="4">
        <v>48760</v>
      </c>
      <c r="G76" s="5">
        <v>26100</v>
      </c>
      <c r="H76" s="6" t="s">
        <v>996</v>
      </c>
      <c r="I76" s="2" t="s">
        <v>1000</v>
      </c>
      <c r="J76" s="17" t="s">
        <v>16</v>
      </c>
      <c r="K76" s="18" t="s">
        <v>158</v>
      </c>
    </row>
    <row r="77" spans="1:11" s="18" customFormat="1" ht="13" x14ac:dyDescent="0.3">
      <c r="A77" s="1">
        <v>1953</v>
      </c>
      <c r="B77" s="2" t="s">
        <v>1001</v>
      </c>
      <c r="C77" s="3" t="s">
        <v>1002</v>
      </c>
      <c r="D77" s="4">
        <v>33535</v>
      </c>
      <c r="E77" s="4">
        <v>50586</v>
      </c>
      <c r="F77" s="4">
        <v>48760</v>
      </c>
      <c r="G77" s="5">
        <v>7200</v>
      </c>
      <c r="H77" s="6" t="s">
        <v>25</v>
      </c>
      <c r="I77" s="2" t="s">
        <v>657</v>
      </c>
      <c r="J77" s="17" t="s">
        <v>16</v>
      </c>
      <c r="K77" s="18" t="s">
        <v>158</v>
      </c>
    </row>
    <row r="78" spans="1:11" s="18" customFormat="1" ht="13" x14ac:dyDescent="0.3">
      <c r="A78" s="1">
        <v>2110</v>
      </c>
      <c r="B78" s="2" t="s">
        <v>1003</v>
      </c>
      <c r="C78" s="3" t="s">
        <v>1002</v>
      </c>
      <c r="D78" s="4">
        <v>37832</v>
      </c>
      <c r="E78" s="4">
        <v>50586</v>
      </c>
      <c r="F78" s="4">
        <v>48760</v>
      </c>
      <c r="G78" s="5">
        <v>3840</v>
      </c>
      <c r="H78" s="6" t="s">
        <v>25</v>
      </c>
      <c r="I78" s="2" t="s">
        <v>657</v>
      </c>
      <c r="J78" s="17" t="s">
        <v>16</v>
      </c>
      <c r="K78" s="18" t="s">
        <v>158</v>
      </c>
    </row>
    <row r="79" spans="1:11" s="18" customFormat="1" ht="13" x14ac:dyDescent="0.3">
      <c r="A79" s="1">
        <v>2192</v>
      </c>
      <c r="B79" s="2" t="s">
        <v>1004</v>
      </c>
      <c r="C79" s="3" t="s">
        <v>1002</v>
      </c>
      <c r="D79" s="4">
        <v>37832</v>
      </c>
      <c r="E79" s="4">
        <v>50586</v>
      </c>
      <c r="F79" s="4">
        <v>48760</v>
      </c>
      <c r="G79" s="5">
        <v>6232</v>
      </c>
      <c r="H79" s="6" t="s">
        <v>25</v>
      </c>
      <c r="I79" s="2" t="s">
        <v>657</v>
      </c>
      <c r="J79" s="17" t="s">
        <v>16</v>
      </c>
      <c r="K79" s="18" t="s">
        <v>158</v>
      </c>
    </row>
    <row r="80" spans="1:11" s="18" customFormat="1" ht="13" x14ac:dyDescent="0.3">
      <c r="A80" s="1">
        <v>2207</v>
      </c>
      <c r="B80" s="2" t="s">
        <v>1005</v>
      </c>
      <c r="C80" s="3" t="s">
        <v>1006</v>
      </c>
      <c r="D80" s="4">
        <v>38449</v>
      </c>
      <c r="E80" s="4">
        <v>50586</v>
      </c>
      <c r="F80" s="4">
        <v>48760</v>
      </c>
      <c r="G80" s="5">
        <v>3500</v>
      </c>
      <c r="H80" s="6" t="s">
        <v>25</v>
      </c>
      <c r="I80" s="2" t="s">
        <v>657</v>
      </c>
      <c r="J80" s="17" t="s">
        <v>16</v>
      </c>
      <c r="K80" s="18" t="s">
        <v>158</v>
      </c>
    </row>
    <row r="81" spans="1:11" s="18" customFormat="1" ht="13" x14ac:dyDescent="0.3">
      <c r="A81" s="1">
        <v>2212</v>
      </c>
      <c r="B81" s="2" t="s">
        <v>1007</v>
      </c>
      <c r="C81" s="3" t="s">
        <v>1008</v>
      </c>
      <c r="D81" s="4">
        <v>35264</v>
      </c>
      <c r="E81" s="4">
        <v>50586</v>
      </c>
      <c r="F81" s="4">
        <v>48760</v>
      </c>
      <c r="G81" s="5">
        <v>948</v>
      </c>
      <c r="H81" s="6" t="s">
        <v>25</v>
      </c>
      <c r="I81" s="2" t="s">
        <v>657</v>
      </c>
      <c r="J81" s="17" t="s">
        <v>16</v>
      </c>
      <c r="K81" s="18" t="s">
        <v>158</v>
      </c>
    </row>
    <row r="82" spans="1:11" s="18" customFormat="1" ht="13" x14ac:dyDescent="0.3">
      <c r="A82" s="1">
        <v>2255</v>
      </c>
      <c r="B82" s="2" t="s">
        <v>1009</v>
      </c>
      <c r="C82" s="3" t="s">
        <v>1010</v>
      </c>
      <c r="D82" s="4">
        <v>35264</v>
      </c>
      <c r="E82" s="4">
        <v>50586</v>
      </c>
      <c r="F82" s="4">
        <v>48760</v>
      </c>
      <c r="G82" s="5">
        <v>3324</v>
      </c>
      <c r="H82" s="6" t="s">
        <v>25</v>
      </c>
      <c r="I82" s="2" t="s">
        <v>657</v>
      </c>
      <c r="J82" s="17" t="s">
        <v>16</v>
      </c>
      <c r="K82" s="18" t="s">
        <v>158</v>
      </c>
    </row>
    <row r="83" spans="1:11" s="18" customFormat="1" ht="13" x14ac:dyDescent="0.3">
      <c r="A83" s="1">
        <v>2256</v>
      </c>
      <c r="B83" s="2" t="s">
        <v>1011</v>
      </c>
      <c r="C83" s="3" t="s">
        <v>1002</v>
      </c>
      <c r="D83" s="4">
        <v>35264</v>
      </c>
      <c r="E83" s="4">
        <v>50586</v>
      </c>
      <c r="F83" s="4">
        <v>48760</v>
      </c>
      <c r="G83" s="5">
        <v>9182</v>
      </c>
      <c r="H83" s="6" t="s">
        <v>25</v>
      </c>
      <c r="I83" s="2" t="s">
        <v>657</v>
      </c>
      <c r="J83" s="17" t="s">
        <v>16</v>
      </c>
      <c r="K83" s="18" t="s">
        <v>158</v>
      </c>
    </row>
    <row r="84" spans="1:11" s="18" customFormat="1" ht="13" x14ac:dyDescent="0.3">
      <c r="A84" s="1">
        <v>2291</v>
      </c>
      <c r="B84" s="2" t="s">
        <v>1012</v>
      </c>
      <c r="C84" s="3" t="s">
        <v>1010</v>
      </c>
      <c r="D84" s="4">
        <v>35264</v>
      </c>
      <c r="E84" s="4">
        <v>50586</v>
      </c>
      <c r="F84" s="4">
        <v>48760</v>
      </c>
      <c r="G84" s="5">
        <v>3443</v>
      </c>
      <c r="H84" s="6" t="s">
        <v>25</v>
      </c>
      <c r="I84" s="2" t="s">
        <v>657</v>
      </c>
      <c r="J84" s="17" t="s">
        <v>16</v>
      </c>
      <c r="K84" s="18" t="s">
        <v>158</v>
      </c>
    </row>
    <row r="85" spans="1:11" s="18" customFormat="1" ht="13" x14ac:dyDescent="0.3">
      <c r="A85" s="1">
        <v>2292</v>
      </c>
      <c r="B85" s="2" t="s">
        <v>1013</v>
      </c>
      <c r="C85" s="3" t="s">
        <v>1010</v>
      </c>
      <c r="D85" s="4">
        <v>35264</v>
      </c>
      <c r="E85" s="4">
        <v>50586</v>
      </c>
      <c r="F85" s="4">
        <v>48760</v>
      </c>
      <c r="G85" s="5">
        <v>3535</v>
      </c>
      <c r="H85" s="6" t="s">
        <v>25</v>
      </c>
      <c r="I85" s="2" t="s">
        <v>657</v>
      </c>
      <c r="J85" s="17" t="s">
        <v>16</v>
      </c>
      <c r="K85" s="18" t="s">
        <v>158</v>
      </c>
    </row>
    <row r="86" spans="1:11" s="18" customFormat="1" ht="13" x14ac:dyDescent="0.3">
      <c r="A86" s="1">
        <v>2590</v>
      </c>
      <c r="B86" s="2" t="s">
        <v>1014</v>
      </c>
      <c r="C86" s="3" t="s">
        <v>1002</v>
      </c>
      <c r="D86" s="4">
        <v>35264</v>
      </c>
      <c r="E86" s="4">
        <v>50586</v>
      </c>
      <c r="F86" s="4">
        <v>48760</v>
      </c>
      <c r="G86" s="5">
        <v>6368</v>
      </c>
      <c r="H86" s="6" t="s">
        <v>25</v>
      </c>
      <c r="I86" s="2" t="s">
        <v>657</v>
      </c>
      <c r="J86" s="17" t="s">
        <v>16</v>
      </c>
      <c r="K86" s="18" t="s">
        <v>158</v>
      </c>
    </row>
    <row r="87" spans="1:11" s="18" customFormat="1" ht="13" x14ac:dyDescent="0.3">
      <c r="A87" s="1">
        <v>6221</v>
      </c>
      <c r="B87" s="2" t="s">
        <v>1015</v>
      </c>
      <c r="C87" s="3" t="s">
        <v>1016</v>
      </c>
      <c r="D87" s="4">
        <v>32353</v>
      </c>
      <c r="E87" s="4">
        <v>50586</v>
      </c>
      <c r="F87" s="4">
        <v>48760</v>
      </c>
      <c r="G87" s="5">
        <v>3700</v>
      </c>
      <c r="H87" s="6" t="s">
        <v>57</v>
      </c>
      <c r="I87" s="2" t="s">
        <v>1015</v>
      </c>
      <c r="J87" s="17" t="s">
        <v>16</v>
      </c>
      <c r="K87" s="18" t="s">
        <v>50</v>
      </c>
    </row>
    <row r="88" spans="1:11" s="18" customFormat="1" ht="13" x14ac:dyDescent="0.3">
      <c r="A88" s="1">
        <v>946</v>
      </c>
      <c r="B88" s="2" t="s">
        <v>1017</v>
      </c>
      <c r="C88" s="3" t="s">
        <v>1018</v>
      </c>
      <c r="D88" s="4">
        <v>39661</v>
      </c>
      <c r="E88" s="4">
        <v>50617</v>
      </c>
      <c r="F88" s="4">
        <v>48791</v>
      </c>
      <c r="G88" s="5">
        <v>400</v>
      </c>
      <c r="H88" s="6" t="s">
        <v>93</v>
      </c>
      <c r="I88" s="2" t="s">
        <v>1019</v>
      </c>
      <c r="J88" s="17" t="s">
        <v>16</v>
      </c>
      <c r="K88" s="18" t="s">
        <v>17</v>
      </c>
    </row>
    <row r="89" spans="1:11" s="18" customFormat="1" ht="13" x14ac:dyDescent="0.3">
      <c r="A89" s="1">
        <v>6780</v>
      </c>
      <c r="B89" s="2" t="s">
        <v>1020</v>
      </c>
      <c r="C89" s="3" t="s">
        <v>1021</v>
      </c>
      <c r="D89" s="4">
        <v>32414</v>
      </c>
      <c r="E89" s="4">
        <v>50648</v>
      </c>
      <c r="F89" s="4">
        <v>48822</v>
      </c>
      <c r="G89" s="5">
        <v>1963</v>
      </c>
      <c r="H89" s="6" t="s">
        <v>14</v>
      </c>
      <c r="I89" s="2" t="s">
        <v>1020</v>
      </c>
      <c r="J89" s="17" t="s">
        <v>16</v>
      </c>
      <c r="K89" s="18" t="s">
        <v>17</v>
      </c>
    </row>
    <row r="90" spans="1:11" s="18" customFormat="1" ht="13" x14ac:dyDescent="0.3">
      <c r="A90" s="1">
        <v>2973</v>
      </c>
      <c r="B90" s="2" t="s">
        <v>1022</v>
      </c>
      <c r="C90" s="3" t="s">
        <v>1023</v>
      </c>
      <c r="D90" s="4">
        <v>32435</v>
      </c>
      <c r="E90" s="4">
        <v>50678</v>
      </c>
      <c r="F90" s="4">
        <v>48852</v>
      </c>
      <c r="G90" s="5">
        <v>4800</v>
      </c>
      <c r="H90" s="6" t="s">
        <v>48</v>
      </c>
      <c r="I90" s="2" t="s">
        <v>1024</v>
      </c>
      <c r="J90" s="17" t="s">
        <v>16</v>
      </c>
      <c r="K90" s="18" t="s">
        <v>50</v>
      </c>
    </row>
    <row r="91" spans="1:11" s="18" customFormat="1" ht="13" x14ac:dyDescent="0.3">
      <c r="A91" s="1">
        <v>8889</v>
      </c>
      <c r="B91" s="2" t="s">
        <v>1025</v>
      </c>
      <c r="C91" s="3" t="s">
        <v>1026</v>
      </c>
      <c r="D91" s="4">
        <v>32437</v>
      </c>
      <c r="E91" s="4">
        <v>50678</v>
      </c>
      <c r="F91" s="4">
        <v>48852</v>
      </c>
      <c r="G91" s="5">
        <v>1250</v>
      </c>
      <c r="H91" s="6" t="s">
        <v>108</v>
      </c>
      <c r="I91" s="2" t="s">
        <v>1025</v>
      </c>
      <c r="J91" s="17" t="s">
        <v>16</v>
      </c>
      <c r="K91" s="18" t="s">
        <v>50</v>
      </c>
    </row>
    <row r="92" spans="1:11" s="18" customFormat="1" ht="13" x14ac:dyDescent="0.3">
      <c r="A92" s="11" t="s">
        <v>105</v>
      </c>
      <c r="B92" s="12">
        <f>SUBTOTAL(103,Table5519[Project Number])</f>
        <v>31</v>
      </c>
      <c r="C92" s="13"/>
      <c r="D92" s="11"/>
      <c r="E92" s="11"/>
      <c r="F92" s="16"/>
      <c r="G92" s="11"/>
      <c r="H92" s="11"/>
      <c r="I92" s="12"/>
      <c r="J92" s="14"/>
      <c r="K92" s="10"/>
    </row>
  </sheetData>
  <mergeCells count="2">
    <mergeCell ref="A1:K1"/>
    <mergeCell ref="A59:K59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FY2025</vt:lpstr>
      <vt:lpstr>FY2026</vt:lpstr>
      <vt:lpstr>FY2027</vt:lpstr>
      <vt:lpstr>FY2028</vt:lpstr>
      <vt:lpstr>FY2029</vt:lpstr>
      <vt:lpstr>FY2030</vt:lpstr>
      <vt:lpstr>FY2031</vt:lpstr>
      <vt:lpstr>FY2032</vt:lpstr>
      <vt:lpstr>FY2033</vt:lpstr>
      <vt:lpstr>FY2034</vt:lpstr>
      <vt:lpstr>FY2035</vt:lpstr>
      <vt:lpstr>FY2036</vt:lpstr>
      <vt:lpstr>FY2037</vt:lpstr>
      <vt:lpstr>FY2038</vt:lpstr>
      <vt:lpstr>FY2039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2025-03-17T23:32:07Z</dcterms:created>
  <dcterms:modified xsi:type="dcterms:W3CDTF">2025-04-11T00:12:09Z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2025-03-17T23:48:19Z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949f4218-5340-4665-98c4-8468e121a112</vt:lpwstr>
  </property>
  <property fmtid="{D5CDD505-2E9C-101B-9397-08002B2CF9AE}" pid="8" name="MSIP_Label_bd24d06a-0e85-4d57-b1e0-ba34b1abc708_ContentBits">
    <vt:lpwstr>0</vt:lpwstr>
  </property>
</Properties>
</file>